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IN PLAN I IZMENA 2019." sheetId="1" r:id="rId1"/>
  </sheets>
  <definedNames>
    <definedName name="_xlnm.Print_Titles" localSheetId="0">'FIN PLAN I IZMENA 2019.'!$20:$20</definedName>
  </definedNames>
  <calcPr fullCalcOnLoad="1"/>
</workbook>
</file>

<file path=xl/sharedStrings.xml><?xml version="1.0" encoding="utf-8"?>
<sst xmlns="http://schemas.openxmlformats.org/spreadsheetml/2006/main" count="330" uniqueCount="220">
  <si>
    <t>PRIHODI</t>
  </si>
  <si>
    <t>Prihodi od prodaje dobara i usluga</t>
  </si>
  <si>
    <t>OPIS</t>
  </si>
  <si>
    <t>RASHODI</t>
  </si>
  <si>
    <t>Ukupno</t>
  </si>
  <si>
    <t>Plate i naknade plata za zaposlene</t>
  </si>
  <si>
    <t>Ishrana bolesnika</t>
  </si>
  <si>
    <t>Komunalne usluge</t>
  </si>
  <si>
    <t>Konto</t>
  </si>
  <si>
    <t>Nabavka nefinansijske imovine</t>
  </si>
  <si>
    <t>Citostatici</t>
  </si>
  <si>
    <t>Lekovi, sanitetski i potrošni medicinski materijal</t>
  </si>
  <si>
    <t>U 000 din</t>
  </si>
  <si>
    <t>Izvršenje plana</t>
  </si>
  <si>
    <t>%</t>
  </si>
  <si>
    <t>Ukupno prihodi:</t>
  </si>
  <si>
    <t>Ukupno rashodi:</t>
  </si>
  <si>
    <t>RFZO</t>
  </si>
  <si>
    <t>Porodiljsko bolovanje</t>
  </si>
  <si>
    <t>Bolovanje preko 30 dana</t>
  </si>
  <si>
    <t>Trudničko bolovanje</t>
  </si>
  <si>
    <t>Kotizacija za seminare</t>
  </si>
  <si>
    <t>Izdaci za stručne ispite</t>
  </si>
  <si>
    <t>Ostale usluge štampanja</t>
  </si>
  <si>
    <t>Ostale medijske usluge</t>
  </si>
  <si>
    <t>Pravno zastupanje pred domaćim sudovima</t>
  </si>
  <si>
    <t>Ostale stručne usluge</t>
  </si>
  <si>
    <t>Usluge drugih zdravstvenih organizacija</t>
  </si>
  <si>
    <t>Zidarski radovi</t>
  </si>
  <si>
    <t>Stolarski radovi</t>
  </si>
  <si>
    <t>Molerski radovi</t>
  </si>
  <si>
    <t>Električne instalacije</t>
  </si>
  <si>
    <t>Tekuće popravke i održavanje ostalih objekata</t>
  </si>
  <si>
    <t>Mehaničke popravke</t>
  </si>
  <si>
    <t>Računarska oprema</t>
  </si>
  <si>
    <t>Elektronska i fotografska oprema</t>
  </si>
  <si>
    <t>Oprema za domaćinstvo i ugostiteljstvo</t>
  </si>
  <si>
    <t>Birotehnička oprema</t>
  </si>
  <si>
    <t>Krv i krvni derivati</t>
  </si>
  <si>
    <t>Prihodi od imovine koji pripada imaocima polise osiguranja</t>
  </si>
  <si>
    <t>Donacije</t>
  </si>
  <si>
    <t>Materijal za saobraćaj</t>
  </si>
  <si>
    <t>Plate,dodaci i naknade zaposlenih</t>
  </si>
  <si>
    <t>Socijalni doprinosi na teret poslodavca</t>
  </si>
  <si>
    <t>Doprinos za penzijsko i invlidsko osiguranje</t>
  </si>
  <si>
    <t>Doprinos za zdravstveno osiguranje</t>
  </si>
  <si>
    <t>Biološka terapija</t>
  </si>
  <si>
    <t>Grad</t>
  </si>
  <si>
    <t>Republika</t>
  </si>
  <si>
    <t>Sanitetski i potrošni materijal</t>
  </si>
  <si>
    <t>Lekovi za klinička istraživanja</t>
  </si>
  <si>
    <t>STALNI TROŠKOVI</t>
  </si>
  <si>
    <t>1.1. Usluge vodovoda i kanalizacije</t>
  </si>
  <si>
    <t>1.2. Deratizacija</t>
  </si>
  <si>
    <t xml:space="preserve">1.3. Odvoz otpada </t>
  </si>
  <si>
    <t xml:space="preserve">1.4. Odvoz medicinskog otpada </t>
  </si>
  <si>
    <t xml:space="preserve">1.5. Obavezne naknade(gr.zemljište i dr.) </t>
  </si>
  <si>
    <t>TROŠKOVI PUTOVANJA</t>
  </si>
  <si>
    <t>USLUGE PO UGOVORU</t>
  </si>
  <si>
    <t>Administrativne usluge</t>
  </si>
  <si>
    <t xml:space="preserve">Usluge obrazovanja zaposlenih </t>
  </si>
  <si>
    <t>Kotizacija za stručno usavršavanje</t>
  </si>
  <si>
    <t>Ostali izdaci za stručno usavršavanje</t>
  </si>
  <si>
    <t>Objavljivanje tendera i imformativnih oglasa</t>
  </si>
  <si>
    <t>Naknade članovima upravnog i nadzornog odbora</t>
  </si>
  <si>
    <t>Troškovi kliničkih istraživanja</t>
  </si>
  <si>
    <t>Reprezentacija (423711)</t>
  </si>
  <si>
    <t>Opšte usluge</t>
  </si>
  <si>
    <t>SPECIJALIZOVANE USLUGE</t>
  </si>
  <si>
    <t>TEKUĆE POPRAVKE I ODRŽAVANJE</t>
  </si>
  <si>
    <t>Tekuće popravke i održavanje zgrada i objekata</t>
  </si>
  <si>
    <t>Radovi na vodovodu i kanalaizaciji</t>
  </si>
  <si>
    <t>Tekuće popravke i održavanje opreme</t>
  </si>
  <si>
    <t>Poravke električnih instalacija-službena vozila</t>
  </si>
  <si>
    <t>Ostale poravke i održavanje administrativne opreme</t>
  </si>
  <si>
    <t>Ostale usluge i materijal za tekuće zgrada</t>
  </si>
  <si>
    <t>MATERIJAL</t>
  </si>
  <si>
    <t xml:space="preserve">Materijal za održavanje higijene </t>
  </si>
  <si>
    <t>Medicinski i laboratorijski sitan inventar</t>
  </si>
  <si>
    <t>Inventar za održavanje higijene</t>
  </si>
  <si>
    <t xml:space="preserve">Materijal za posebne namene </t>
  </si>
  <si>
    <t>Transferi između budž. korisnika na istom nivou-ugovor</t>
  </si>
  <si>
    <t>Grejanje</t>
  </si>
  <si>
    <t>Invalidi rada drugog stepena</t>
  </si>
  <si>
    <t>Ostale poravke i održavanje opreme</t>
  </si>
  <si>
    <t>Ukupno rashodi i izdaci:</t>
  </si>
  <si>
    <t>Tehnički materijal</t>
  </si>
  <si>
    <t>Troškovi službenih putovanja u zemlji</t>
  </si>
  <si>
    <t>Troškovi službenih putovanja u inostranstvu</t>
  </si>
  <si>
    <t>Troškovi  putovanja u okviru radnog vremena</t>
  </si>
  <si>
    <t>Ukupni prihodi i primanja</t>
  </si>
  <si>
    <t>Ukupni rashodi i izdaci</t>
  </si>
  <si>
    <t>Suficit-deficit</t>
  </si>
  <si>
    <t>Druge nagrade</t>
  </si>
  <si>
    <t>Oprema za komunikaciju -održavanje-</t>
  </si>
  <si>
    <t>Stručna literatura za potrebe zaposlenih</t>
  </si>
  <si>
    <t>Kapitalno održavanje poslovnih zgrada i poslovnog prostora</t>
  </si>
  <si>
    <t>Sosijalna davanja zaposlenima</t>
  </si>
  <si>
    <t>Isplata za vreme odsustvovanaj s posla na teret fondova</t>
  </si>
  <si>
    <t>Naknade u naturi</t>
  </si>
  <si>
    <t>Naknade u naturi -prevoz (413151)</t>
  </si>
  <si>
    <t>Naknade troškova za zaposlene</t>
  </si>
  <si>
    <t>Nagrade zaposlenima</t>
  </si>
  <si>
    <t>KORIŠĆENJE USLUGA I ROBA</t>
  </si>
  <si>
    <t>Energentske usluge</t>
  </si>
  <si>
    <t>Usluge komunikacije</t>
  </si>
  <si>
    <t>Materijal za održavanje higijene i ugostiteljstvo</t>
  </si>
  <si>
    <t>Ostali troškovi transporta</t>
  </si>
  <si>
    <t>Mazut</t>
  </si>
  <si>
    <t>Adminstritativni materijal</t>
  </si>
  <si>
    <t>Dobrovoljni transferi od fizičkih i pravnih lica</t>
  </si>
  <si>
    <t>Naknade u naturi- paketići</t>
  </si>
  <si>
    <t xml:space="preserve"> Usluge za električnu energiju</t>
  </si>
  <si>
    <t>Ostale  dotacije i transferi</t>
  </si>
  <si>
    <t>Ostale tekuće dotacije po zakonu</t>
  </si>
  <si>
    <t>Mešoviti i neodređeni prihodi</t>
  </si>
  <si>
    <t>Ostale specijalizovane usluge</t>
  </si>
  <si>
    <t>Pomoć u slučaju smrti  zaposlenog ili člana porodice</t>
  </si>
  <si>
    <t xml:space="preserve">Otpremnina prilikom odlaska u penziju </t>
  </si>
  <si>
    <t>Memorandumske stavke za refundaciju bolovanja i invalidnosti</t>
  </si>
  <si>
    <t>Primanja od prodaje nefinansijske imovine</t>
  </si>
  <si>
    <t>Porezi, obavezne takse ( 482100 i 482200)</t>
  </si>
  <si>
    <t>Usluge obrazovanja i usavršavanja zaposlenih</t>
  </si>
  <si>
    <t>Usluge informisanja</t>
  </si>
  <si>
    <t>Stručne usluge</t>
  </si>
  <si>
    <t>Nagrade zaposlenima-jubilarne</t>
  </si>
  <si>
    <t>Materujal za održavanje higijene</t>
  </si>
  <si>
    <t>So za puteve</t>
  </si>
  <si>
    <t>internet i slično</t>
  </si>
  <si>
    <t xml:space="preserve"> Telefon,telefaks</t>
  </si>
  <si>
    <t>Usluge mobilne telefonije</t>
  </si>
  <si>
    <t xml:space="preserve"> Pošta (421421) i usluge dostave (421422)</t>
  </si>
  <si>
    <t>Radovi na krovu</t>
  </si>
  <si>
    <t>Nameštaj</t>
  </si>
  <si>
    <t>1.4. Usluge Čišćenja</t>
  </si>
  <si>
    <t>Troškovi akreditacije</t>
  </si>
  <si>
    <t>Pranje veša</t>
  </si>
  <si>
    <t>Usluge snabdevanja vodom za piće</t>
  </si>
  <si>
    <t xml:space="preserve">Usluge domaćinstva i ugostiteljstva </t>
  </si>
  <si>
    <t>Ostale uslge čišćenja po ugovoru</t>
  </si>
  <si>
    <t>Radovi na komunikacijskim instalacijama</t>
  </si>
  <si>
    <t>Tekuće popravke i održavanje mernih i kont. Instrumenata</t>
  </si>
  <si>
    <t>Sanitetski materIjal koji RFZO ne priznaje kao sanit.mat.-lab</t>
  </si>
  <si>
    <t>Sanit. materIjal koji RFZO ne priznaje kao sanit.mat.-apoteka</t>
  </si>
  <si>
    <t>Sanit. materIjal koji RFZO ne priznaje kao sanit.mat.-EMNG</t>
  </si>
  <si>
    <t>Sanit.mater. koji RFZO ne priznaje kao sanit.mat.-FIZ.TERAP.</t>
  </si>
  <si>
    <t>Ostali medicinski i laboratorijski materijal</t>
  </si>
  <si>
    <t>Potrošni materijal</t>
  </si>
  <si>
    <t>Alat i inventar</t>
  </si>
  <si>
    <t>Negativne kursne razlike</t>
  </si>
  <si>
    <t>Kazne za kašnjenje</t>
  </si>
  <si>
    <t>Registracija vozila</t>
  </si>
  <si>
    <t>Republičke takse</t>
  </si>
  <si>
    <t>Prihodi iz budžeta Republike-krečenje</t>
  </si>
  <si>
    <t>Mešoviti i neodređeni prihodi-povraćaj poreza na dobit</t>
  </si>
  <si>
    <t>Tekuće poravke i održavanje laboratoriske opreme</t>
  </si>
  <si>
    <t>Tekuće poravke i održavanje medicinske opreme</t>
  </si>
  <si>
    <t>Ostali medicinski i potrošni materijal koji se ne fakturiše</t>
  </si>
  <si>
    <t>Ostale medicinske usluge</t>
  </si>
  <si>
    <t>Laboratorija-reagensi</t>
  </si>
  <si>
    <t xml:space="preserve">Kancelarijski materijal </t>
  </si>
  <si>
    <t xml:space="preserve">Rashodi za radnu uniformu </t>
  </si>
  <si>
    <t>Laboratorija -rezervni delovi</t>
  </si>
  <si>
    <t>Nameštaj medicinski</t>
  </si>
  <si>
    <t>Telefoni</t>
  </si>
  <si>
    <t>Oprema za domaćinstvo</t>
  </si>
  <si>
    <t>Medicinska oprema</t>
  </si>
  <si>
    <t>Laboratorijska oprema</t>
  </si>
  <si>
    <t>Nončane kazne i penali</t>
  </si>
  <si>
    <t>Materijal za laboratorijske testove</t>
  </si>
  <si>
    <t>Naknada troškova za zaposlene -prevoz</t>
  </si>
  <si>
    <t>Neraspoređeni višak prihoda i primanja iz ranijih godina</t>
  </si>
  <si>
    <t>RASHODI I IZDACI</t>
  </si>
  <si>
    <t>PLATE I NAKNADE PLATE ZA ZAPOSLENE</t>
  </si>
  <si>
    <t>NAKNADE U NATURI</t>
  </si>
  <si>
    <t>SOCIJALNA DAVANJA ZAPOSLENIMA</t>
  </si>
  <si>
    <t>NAKNADA TROŠKOVA ZAPOSLENIMA -PREVOZ</t>
  </si>
  <si>
    <t>NAGRADE ZAPOSLENIMA</t>
  </si>
  <si>
    <t>OSTALE DOTACIJE I TRANSFERI</t>
  </si>
  <si>
    <t>NABAVKA NEFINANSIJKE IMOVINE</t>
  </si>
  <si>
    <t>POREZI I OBAVEZNE TAKSE</t>
  </si>
  <si>
    <t>UKUPNO RASHODI I IZDACI:</t>
  </si>
  <si>
    <t>IZVORI FINANSIRANJA</t>
  </si>
  <si>
    <t>ODELJENJE ZA FINANSIJSKE POSLOVE</t>
  </si>
  <si>
    <t>Ostali materijal za očuvanje životne sredine</t>
  </si>
  <si>
    <t>SOCIJALNI DOPRINOSI NA TERET POSLODAVCA</t>
  </si>
  <si>
    <t>AMORTIZACIJA</t>
  </si>
  <si>
    <t>Elektronska oprema</t>
  </si>
  <si>
    <t>Amortizacija</t>
  </si>
  <si>
    <t>Amortizacija opreme</t>
  </si>
  <si>
    <t>Amortizacija zgrada i građevinskih objekata</t>
  </si>
  <si>
    <t>u 000</t>
  </si>
  <si>
    <t>Ostali materijal za posebne namene-fizikala</t>
  </si>
  <si>
    <t>Prihodi iz budžeta Republike</t>
  </si>
  <si>
    <t xml:space="preserve">Sopstveni i drugi prihodi </t>
  </si>
  <si>
    <t>Plate i naknade plata za zaposlene i druge naknade</t>
  </si>
  <si>
    <t xml:space="preserve">Ostali nepomenuti troškovi </t>
  </si>
  <si>
    <t xml:space="preserve">PRATEĆI TROŠKOVI ZADUŽIVANJA </t>
  </si>
  <si>
    <t>Lekovi sa Liste</t>
  </si>
  <si>
    <t>Lekovi sa negativne i D Liste</t>
  </si>
  <si>
    <t>Naknada štete za neiskorišćeni godišnj odmor</t>
  </si>
  <si>
    <t>Troškovi platnog prometa i bankarskih usluga</t>
  </si>
  <si>
    <t xml:space="preserve">Ostale stručne usluge </t>
  </si>
  <si>
    <t>Ostali materijal za prevozna sredstva</t>
  </si>
  <si>
    <t>Kompjuterski softver-licence</t>
  </si>
  <si>
    <t>Kamata za kupovinu putem lizinga</t>
  </si>
  <si>
    <t>440000                     Prateći troškovi zaduživanja</t>
  </si>
  <si>
    <t>Lizing oprema za saobraćaj</t>
  </si>
  <si>
    <t>Ostali materijal za posebne namene-vanredna situacije</t>
  </si>
  <si>
    <t>Ostale opšte usluge uključujući vanredne situacuje</t>
  </si>
  <si>
    <t xml:space="preserve">   I IZMENA FINANSIJSKOG PLANA ZA PERIOD 01.01.-31.12.2019.g.</t>
  </si>
  <si>
    <t>Prihodi iz budžeta Republike-opremaza IT</t>
  </si>
  <si>
    <t>Usluge održavanja računara (423212)</t>
  </si>
  <si>
    <t>Osiguranje (421511,421512,421513,421521)</t>
  </si>
  <si>
    <t>Porez na poklon</t>
  </si>
  <si>
    <t>U</t>
  </si>
  <si>
    <t>Ostale pomoći zaposlenim radnicima</t>
  </si>
  <si>
    <t xml:space="preserve">Pomoć umedicinskom lečenju zaposlenih </t>
  </si>
  <si>
    <t>Kupovina flet panel</t>
  </si>
  <si>
    <t>Motorna oprema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</si>
</sst>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[$-81A]d\.\ mmmm\ yyyy"/>
    <numFmt numFmtId="173" formatCode="#,##0.00000"/>
    <numFmt numFmtId="174" formatCode="#,##0.0000"/>
    <numFmt numFmtId="175" formatCode="#,##0.000"/>
  </numFmts>
  <fonts count="5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53"/>
      <name val="Arial"/>
      <family val="2"/>
    </font>
    <font>
      <sz val="8"/>
      <color indexed="36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4"/>
      <name val="Arial"/>
      <family val="2"/>
    </font>
    <font>
      <sz val="10"/>
      <color indexed="14"/>
      <name val="Arial"/>
      <family val="2"/>
    </font>
    <font>
      <sz val="10"/>
      <color indexed="36"/>
      <name val="Arial"/>
      <family val="2"/>
    </font>
    <font>
      <sz val="8"/>
      <color indexed="14"/>
      <name val="Arial"/>
      <family val="2"/>
    </font>
    <font>
      <sz val="8"/>
      <color indexed="28"/>
      <name val="Arial"/>
      <family val="2"/>
    </font>
    <font>
      <sz val="10"/>
      <color indexed="28"/>
      <name val="Arial"/>
      <family val="2"/>
    </font>
    <font>
      <sz val="8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0"/>
      <color indexed="40"/>
      <name val="Arial"/>
      <family val="2"/>
    </font>
    <font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 tint="-0.24997000396251678"/>
      <name val="Arial"/>
      <family val="2"/>
    </font>
    <font>
      <sz val="10"/>
      <color rgb="FF00B0F0"/>
      <name val="Arial"/>
      <family val="2"/>
    </font>
    <font>
      <sz val="8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2" fillId="32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32" borderId="13" xfId="0" applyNumberFormat="1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2" fillId="32" borderId="13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3" fontId="2" fillId="32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2" fillId="32" borderId="14" xfId="0" applyNumberFormat="1" applyFont="1" applyFill="1" applyBorder="1" applyAlignment="1">
      <alignment/>
    </xf>
    <xf numFmtId="3" fontId="2" fillId="32" borderId="29" xfId="0" applyNumberFormat="1" applyFont="1" applyFill="1" applyBorder="1" applyAlignment="1">
      <alignment/>
    </xf>
    <xf numFmtId="3" fontId="2" fillId="32" borderId="30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2" fillId="32" borderId="31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2" fillId="32" borderId="37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4" fontId="3" fillId="0" borderId="40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3" fontId="2" fillId="32" borderId="31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4" fontId="2" fillId="32" borderId="27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2" fillId="32" borderId="29" xfId="0" applyFont="1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3" fontId="3" fillId="32" borderId="13" xfId="0" applyNumberFormat="1" applyFont="1" applyFill="1" applyBorder="1" applyAlignment="1">
      <alignment/>
    </xf>
    <xf numFmtId="4" fontId="3" fillId="32" borderId="13" xfId="0" applyNumberFormat="1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3" fontId="3" fillId="32" borderId="27" xfId="0" applyNumberFormat="1" applyFont="1" applyFill="1" applyBorder="1" applyAlignment="1">
      <alignment/>
    </xf>
    <xf numFmtId="3" fontId="3" fillId="32" borderId="37" xfId="0" applyNumberFormat="1" applyFont="1" applyFill="1" applyBorder="1" applyAlignment="1">
      <alignment/>
    </xf>
    <xf numFmtId="0" fontId="2" fillId="32" borderId="30" xfId="0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48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50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4" fontId="3" fillId="0" borderId="54" xfId="0" applyNumberFormat="1" applyFont="1" applyFill="1" applyBorder="1" applyAlignment="1">
      <alignment/>
    </xf>
    <xf numFmtId="4" fontId="3" fillId="0" borderId="52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4" fontId="3" fillId="0" borderId="56" xfId="0" applyNumberFormat="1" applyFont="1" applyFill="1" applyBorder="1" applyAlignment="1">
      <alignment/>
    </xf>
    <xf numFmtId="3" fontId="3" fillId="0" borderId="57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/>
    </xf>
    <xf numFmtId="0" fontId="2" fillId="0" borderId="58" xfId="0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60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0" fontId="2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center" wrapText="1"/>
    </xf>
    <xf numFmtId="3" fontId="3" fillId="0" borderId="38" xfId="0" applyNumberFormat="1" applyFont="1" applyFill="1" applyBorder="1" applyAlignment="1">
      <alignment horizontal="right" vertical="center" wrapText="1"/>
    </xf>
    <xf numFmtId="3" fontId="3" fillId="0" borderId="53" xfId="0" applyNumberFormat="1" applyFont="1" applyFill="1" applyBorder="1" applyAlignment="1">
      <alignment horizontal="right" vertical="center" wrapText="1"/>
    </xf>
    <xf numFmtId="3" fontId="3" fillId="0" borderId="52" xfId="0" applyNumberFormat="1" applyFont="1" applyFill="1" applyBorder="1" applyAlignment="1">
      <alignment horizontal="right" vertical="center" wrapText="1"/>
    </xf>
    <xf numFmtId="3" fontId="3" fillId="0" borderId="61" xfId="0" applyNumberFormat="1" applyFont="1" applyFill="1" applyBorder="1" applyAlignment="1">
      <alignment horizontal="right" vertical="center" wrapText="1"/>
    </xf>
    <xf numFmtId="3" fontId="2" fillId="0" borderId="53" xfId="0" applyNumberFormat="1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3" fontId="3" fillId="0" borderId="52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3" fillId="0" borderId="38" xfId="0" applyNumberFormat="1" applyFont="1" applyFill="1" applyBorder="1" applyAlignment="1">
      <alignment/>
    </xf>
    <xf numFmtId="4" fontId="3" fillId="0" borderId="53" xfId="0" applyNumberFormat="1" applyFont="1" applyFill="1" applyBorder="1" applyAlignment="1">
      <alignment/>
    </xf>
    <xf numFmtId="4" fontId="3" fillId="0" borderId="43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3" fontId="2" fillId="0" borderId="57" xfId="0" applyNumberFormat="1" applyFont="1" applyFill="1" applyBorder="1" applyAlignment="1">
      <alignment/>
    </xf>
    <xf numFmtId="0" fontId="3" fillId="0" borderId="64" xfId="0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4" fontId="3" fillId="0" borderId="67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2" fillId="0" borderId="53" xfId="0" applyNumberFormat="1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4" fontId="3" fillId="0" borderId="68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/>
    </xf>
    <xf numFmtId="3" fontId="2" fillId="0" borderId="65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32" borderId="13" xfId="0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/>
    </xf>
    <xf numFmtId="4" fontId="2" fillId="32" borderId="29" xfId="0" applyNumberFormat="1" applyFont="1" applyFill="1" applyBorder="1" applyAlignment="1">
      <alignment/>
    </xf>
    <xf numFmtId="4" fontId="3" fillId="32" borderId="31" xfId="0" applyNumberFormat="1" applyFont="1" applyFill="1" applyBorder="1" applyAlignment="1">
      <alignment/>
    </xf>
    <xf numFmtId="0" fontId="2" fillId="32" borderId="64" xfId="0" applyFont="1" applyFill="1" applyBorder="1" applyAlignment="1">
      <alignment horizontal="center" vertical="center" wrapText="1"/>
    </xf>
    <xf numFmtId="0" fontId="2" fillId="32" borderId="67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/>
    </xf>
    <xf numFmtId="0" fontId="2" fillId="0" borderId="52" xfId="0" applyFont="1" applyBorder="1" applyAlignment="1">
      <alignment/>
    </xf>
    <xf numFmtId="3" fontId="3" fillId="0" borderId="69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32" borderId="45" xfId="0" applyFont="1" applyFill="1" applyBorder="1" applyAlignment="1">
      <alignment/>
    </xf>
    <xf numFmtId="0" fontId="2" fillId="32" borderId="20" xfId="0" applyFont="1" applyFill="1" applyBorder="1" applyAlignment="1">
      <alignment/>
    </xf>
    <xf numFmtId="3" fontId="2" fillId="32" borderId="39" xfId="0" applyNumberFormat="1" applyFont="1" applyFill="1" applyBorder="1" applyAlignment="1">
      <alignment/>
    </xf>
    <xf numFmtId="3" fontId="2" fillId="32" borderId="33" xfId="0" applyNumberFormat="1" applyFont="1" applyFill="1" applyBorder="1" applyAlignment="1">
      <alignment/>
    </xf>
    <xf numFmtId="3" fontId="2" fillId="32" borderId="49" xfId="0" applyNumberFormat="1" applyFont="1" applyFill="1" applyBorder="1" applyAlignment="1">
      <alignment/>
    </xf>
    <xf numFmtId="3" fontId="2" fillId="32" borderId="47" xfId="0" applyNumberFormat="1" applyFont="1" applyFill="1" applyBorder="1" applyAlignment="1">
      <alignment/>
    </xf>
    <xf numFmtId="3" fontId="2" fillId="32" borderId="35" xfId="0" applyNumberFormat="1" applyFont="1" applyFill="1" applyBorder="1" applyAlignment="1">
      <alignment/>
    </xf>
    <xf numFmtId="3" fontId="2" fillId="32" borderId="20" xfId="0" applyNumberFormat="1" applyFont="1" applyFill="1" applyBorder="1" applyAlignment="1">
      <alignment/>
    </xf>
    <xf numFmtId="0" fontId="2" fillId="32" borderId="31" xfId="0" applyFont="1" applyFill="1" applyBorder="1" applyAlignment="1">
      <alignment horizontal="center"/>
    </xf>
    <xf numFmtId="4" fontId="3" fillId="32" borderId="27" xfId="0" applyNumberFormat="1" applyFont="1" applyFill="1" applyBorder="1" applyAlignment="1">
      <alignment/>
    </xf>
    <xf numFmtId="3" fontId="2" fillId="32" borderId="70" xfId="0" applyNumberFormat="1" applyFont="1" applyFill="1" applyBorder="1" applyAlignment="1">
      <alignment/>
    </xf>
    <xf numFmtId="0" fontId="3" fillId="0" borderId="57" xfId="0" applyFont="1" applyFill="1" applyBorder="1" applyAlignment="1">
      <alignment/>
    </xf>
    <xf numFmtId="4" fontId="3" fillId="0" borderId="71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0" fontId="3" fillId="0" borderId="48" xfId="0" applyFont="1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" fontId="3" fillId="0" borderId="72" xfId="0" applyNumberFormat="1" applyFont="1" applyFill="1" applyBorder="1" applyAlignment="1">
      <alignment/>
    </xf>
    <xf numFmtId="3" fontId="3" fillId="0" borderId="73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0" fontId="3" fillId="0" borderId="58" xfId="0" applyFont="1" applyFill="1" applyBorder="1" applyAlignment="1">
      <alignment/>
    </xf>
    <xf numFmtId="4" fontId="3" fillId="0" borderId="74" xfId="0" applyNumberFormat="1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76" xfId="0" applyFont="1" applyFill="1" applyBorder="1" applyAlignment="1">
      <alignment/>
    </xf>
    <xf numFmtId="3" fontId="3" fillId="0" borderId="77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3" fillId="0" borderId="7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3" fontId="2" fillId="0" borderId="70" xfId="0" applyNumberFormat="1" applyFont="1" applyFill="1" applyBorder="1" applyAlignment="1">
      <alignment/>
    </xf>
    <xf numFmtId="0" fontId="2" fillId="0" borderId="64" xfId="0" applyFont="1" applyFill="1" applyBorder="1" applyAlignment="1">
      <alignment/>
    </xf>
    <xf numFmtId="3" fontId="2" fillId="0" borderId="66" xfId="0" applyNumberFormat="1" applyFont="1" applyFill="1" applyBorder="1" applyAlignment="1">
      <alignment/>
    </xf>
    <xf numFmtId="4" fontId="2" fillId="0" borderId="79" xfId="0" applyNumberFormat="1" applyFont="1" applyFill="1" applyBorder="1" applyAlignment="1">
      <alignment/>
    </xf>
    <xf numFmtId="4" fontId="2" fillId="0" borderId="6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3" fillId="0" borderId="8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2" fillId="0" borderId="71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2" fillId="0" borderId="59" xfId="0" applyNumberFormat="1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4" fontId="2" fillId="0" borderId="26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4" fontId="2" fillId="0" borderId="40" xfId="0" applyNumberFormat="1" applyFont="1" applyFill="1" applyBorder="1" applyAlignment="1">
      <alignment/>
    </xf>
    <xf numFmtId="4" fontId="3" fillId="0" borderId="79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4" fontId="2" fillId="0" borderId="74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3" fontId="2" fillId="0" borderId="55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2" fillId="0" borderId="1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3" fillId="32" borderId="31" xfId="0" applyFont="1" applyFill="1" applyBorder="1" applyAlignment="1">
      <alignment/>
    </xf>
    <xf numFmtId="3" fontId="3" fillId="32" borderId="29" xfId="0" applyNumberFormat="1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60" xfId="0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2" fillId="32" borderId="56" xfId="0" applyNumberFormat="1" applyFont="1" applyFill="1" applyBorder="1" applyAlignment="1">
      <alignment/>
    </xf>
    <xf numFmtId="4" fontId="2" fillId="32" borderId="20" xfId="0" applyNumberFormat="1" applyFont="1" applyFill="1" applyBorder="1" applyAlignment="1">
      <alignment/>
    </xf>
    <xf numFmtId="4" fontId="3" fillId="32" borderId="56" xfId="0" applyNumberFormat="1" applyFont="1" applyFill="1" applyBorder="1" applyAlignment="1">
      <alignment/>
    </xf>
    <xf numFmtId="3" fontId="2" fillId="32" borderId="56" xfId="0" applyNumberFormat="1" applyFont="1" applyFill="1" applyBorder="1" applyAlignment="1">
      <alignment/>
    </xf>
    <xf numFmtId="4" fontId="3" fillId="32" borderId="20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/>
    </xf>
    <xf numFmtId="3" fontId="0" fillId="32" borderId="1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2" fillId="0" borderId="79" xfId="0" applyNumberFormat="1" applyFont="1" applyFill="1" applyBorder="1" applyAlignment="1">
      <alignment/>
    </xf>
    <xf numFmtId="0" fontId="3" fillId="0" borderId="5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32" borderId="67" xfId="0" applyFont="1" applyFill="1" applyBorder="1" applyAlignment="1">
      <alignment/>
    </xf>
    <xf numFmtId="3" fontId="2" fillId="32" borderId="65" xfId="0" applyNumberFormat="1" applyFont="1" applyFill="1" applyBorder="1" applyAlignment="1">
      <alignment/>
    </xf>
    <xf numFmtId="3" fontId="2" fillId="32" borderId="66" xfId="0" applyNumberFormat="1" applyFont="1" applyFill="1" applyBorder="1" applyAlignment="1">
      <alignment/>
    </xf>
    <xf numFmtId="4" fontId="2" fillId="32" borderId="67" xfId="0" applyNumberFormat="1" applyFont="1" applyFill="1" applyBorder="1" applyAlignment="1">
      <alignment/>
    </xf>
    <xf numFmtId="4" fontId="2" fillId="32" borderId="66" xfId="0" applyNumberFormat="1" applyFont="1" applyFill="1" applyBorder="1" applyAlignment="1">
      <alignment/>
    </xf>
    <xf numFmtId="4" fontId="2" fillId="32" borderId="79" xfId="0" applyNumberFormat="1" applyFont="1" applyFill="1" applyBorder="1" applyAlignment="1">
      <alignment/>
    </xf>
    <xf numFmtId="3" fontId="2" fillId="32" borderId="71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0" fillId="0" borderId="34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0" fontId="3" fillId="0" borderId="62" xfId="0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3" fontId="2" fillId="0" borderId="76" xfId="0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3" fillId="0" borderId="81" xfId="0" applyFont="1" applyFill="1" applyBorder="1" applyAlignment="1">
      <alignment/>
    </xf>
    <xf numFmtId="3" fontId="15" fillId="0" borderId="60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0" fontId="2" fillId="0" borderId="61" xfId="0" applyFont="1" applyFill="1" applyBorder="1" applyAlignment="1">
      <alignment/>
    </xf>
    <xf numFmtId="4" fontId="2" fillId="0" borderId="54" xfId="0" applyNumberFormat="1" applyFont="1" applyFill="1" applyBorder="1" applyAlignment="1">
      <alignment/>
    </xf>
    <xf numFmtId="4" fontId="2" fillId="0" borderId="52" xfId="0" applyNumberFormat="1" applyFont="1" applyFill="1" applyBorder="1" applyAlignment="1">
      <alignment/>
    </xf>
    <xf numFmtId="0" fontId="2" fillId="0" borderId="81" xfId="0" applyFont="1" applyFill="1" applyBorder="1" applyAlignment="1">
      <alignment/>
    </xf>
    <xf numFmtId="3" fontId="2" fillId="0" borderId="8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67" xfId="0" applyFont="1" applyFill="1" applyBorder="1" applyAlignment="1">
      <alignment wrapText="1"/>
    </xf>
    <xf numFmtId="0" fontId="8" fillId="0" borderId="0" xfId="0" applyFont="1" applyFill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4" fontId="7" fillId="0" borderId="40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3" fontId="3" fillId="0" borderId="79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4" fontId="2" fillId="0" borderId="18" xfId="0" applyNumberFormat="1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0" fontId="10" fillId="0" borderId="0" xfId="0" applyFont="1" applyFill="1" applyAlignment="1">
      <alignment/>
    </xf>
    <xf numFmtId="3" fontId="12" fillId="0" borderId="38" xfId="0" applyNumberFormat="1" applyFont="1" applyFill="1" applyBorder="1" applyAlignment="1">
      <alignment/>
    </xf>
    <xf numFmtId="3" fontId="12" fillId="0" borderId="53" xfId="0" applyNumberFormat="1" applyFont="1" applyFill="1" applyBorder="1" applyAlignment="1">
      <alignment/>
    </xf>
    <xf numFmtId="4" fontId="12" fillId="0" borderId="54" xfId="0" applyNumberFormat="1" applyFont="1" applyFill="1" applyBorder="1" applyAlignment="1">
      <alignment/>
    </xf>
    <xf numFmtId="4" fontId="12" fillId="0" borderId="52" xfId="0" applyNumberFormat="1" applyFont="1" applyFill="1" applyBorder="1" applyAlignment="1">
      <alignment/>
    </xf>
    <xf numFmtId="3" fontId="12" fillId="0" borderId="42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4" fontId="12" fillId="0" borderId="40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3" fontId="57" fillId="0" borderId="41" xfId="0" applyNumberFormat="1" applyFont="1" applyFill="1" applyBorder="1" applyAlignment="1">
      <alignment/>
    </xf>
    <xf numFmtId="3" fontId="57" fillId="0" borderId="24" xfId="0" applyNumberFormat="1" applyFont="1" applyFill="1" applyBorder="1" applyAlignment="1">
      <alignment/>
    </xf>
    <xf numFmtId="4" fontId="57" fillId="0" borderId="10" xfId="0" applyNumberFormat="1" applyFont="1" applyFill="1" applyBorder="1" applyAlignment="1">
      <alignment/>
    </xf>
    <xf numFmtId="4" fontId="57" fillId="0" borderId="26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3" fontId="13" fillId="0" borderId="41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2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6" fillId="0" borderId="41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26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4" fontId="3" fillId="0" borderId="42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9" fillId="0" borderId="37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82" xfId="0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55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3" fontId="2" fillId="0" borderId="40" xfId="0" applyNumberFormat="1" applyFont="1" applyFill="1" applyBorder="1" applyAlignment="1">
      <alignment/>
    </xf>
    <xf numFmtId="4" fontId="5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67" xfId="0" applyFont="1" applyFill="1" applyBorder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0" fontId="5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9"/>
  <sheetViews>
    <sheetView tabSelected="1" zoomScalePageLayoutView="0" workbookViewId="0" topLeftCell="A19">
      <selection activeCell="B24" sqref="B24"/>
    </sheetView>
  </sheetViews>
  <sheetFormatPr defaultColWidth="9.140625" defaultRowHeight="12.75"/>
  <cols>
    <col min="1" max="1" width="7.57421875" style="0" customWidth="1"/>
    <col min="2" max="2" width="45.421875" style="0" customWidth="1"/>
    <col min="3" max="4" width="9.140625" style="0" hidden="1" customWidth="1"/>
    <col min="5" max="5" width="9.421875" style="0" customWidth="1"/>
    <col min="6" max="6" width="11.7109375" style="0" hidden="1" customWidth="1"/>
    <col min="7" max="7" width="12.7109375" style="0" hidden="1" customWidth="1"/>
    <col min="8" max="8" width="8.00390625" style="0" customWidth="1"/>
    <col min="9" max="9" width="9.00390625" style="0" customWidth="1"/>
    <col min="10" max="10" width="11.57421875" style="0" hidden="1" customWidth="1"/>
    <col min="11" max="11" width="8.00390625" style="0" hidden="1" customWidth="1"/>
    <col min="12" max="12" width="8.00390625" style="0" customWidth="1"/>
    <col min="13" max="14" width="9.140625" style="0" hidden="1" customWidth="1"/>
    <col min="16" max="17" width="9.140625" style="0" hidden="1" customWidth="1"/>
    <col min="18" max="18" width="13.7109375" style="0" customWidth="1"/>
  </cols>
  <sheetData>
    <row r="1" spans="1:9" ht="12.75">
      <c r="A1" s="1"/>
      <c r="B1" s="4" t="s">
        <v>210</v>
      </c>
      <c r="C1" s="131"/>
      <c r="D1" s="131"/>
      <c r="E1" s="131"/>
      <c r="F1" s="131"/>
      <c r="G1" s="131"/>
      <c r="H1" s="131"/>
      <c r="I1" s="131"/>
    </row>
    <row r="2" spans="1:2" ht="12.75">
      <c r="A2" s="1" t="s">
        <v>0</v>
      </c>
      <c r="B2" s="1"/>
    </row>
    <row r="3" ht="13.5" thickBot="1">
      <c r="R3" s="184" t="s">
        <v>12</v>
      </c>
    </row>
    <row r="4" spans="1:18" ht="34.5" thickBot="1">
      <c r="A4" s="71" t="s">
        <v>8</v>
      </c>
      <c r="B4" s="72" t="s">
        <v>2</v>
      </c>
      <c r="E4" s="73" t="s">
        <v>48</v>
      </c>
      <c r="F4" s="74" t="s">
        <v>13</v>
      </c>
      <c r="G4" s="72" t="s">
        <v>14</v>
      </c>
      <c r="H4" s="80" t="s">
        <v>47</v>
      </c>
      <c r="I4" s="73" t="s">
        <v>17</v>
      </c>
      <c r="J4" s="74" t="s">
        <v>13</v>
      </c>
      <c r="K4" s="72" t="s">
        <v>14</v>
      </c>
      <c r="L4" s="73" t="s">
        <v>40</v>
      </c>
      <c r="M4" s="74" t="s">
        <v>13</v>
      </c>
      <c r="N4" s="72" t="s">
        <v>14</v>
      </c>
      <c r="O4" s="73" t="s">
        <v>194</v>
      </c>
      <c r="P4" s="74" t="s">
        <v>13</v>
      </c>
      <c r="Q4" s="72" t="s">
        <v>14</v>
      </c>
      <c r="R4" s="76" t="s">
        <v>4</v>
      </c>
    </row>
    <row r="5" spans="1:18" ht="12" customHeight="1">
      <c r="A5" s="113">
        <v>741400</v>
      </c>
      <c r="B5" s="114" t="s">
        <v>39</v>
      </c>
      <c r="C5" s="131"/>
      <c r="D5" s="131"/>
      <c r="E5" s="115"/>
      <c r="F5" s="116"/>
      <c r="G5" s="117"/>
      <c r="H5" s="118"/>
      <c r="I5" s="115"/>
      <c r="J5" s="116"/>
      <c r="K5" s="117"/>
      <c r="L5" s="115"/>
      <c r="M5" s="116"/>
      <c r="N5" s="117"/>
      <c r="O5" s="115"/>
      <c r="P5" s="119"/>
      <c r="Q5" s="120"/>
      <c r="R5" s="121">
        <f>SUM(E5+H5+I5+L5+O5)</f>
        <v>0</v>
      </c>
    </row>
    <row r="6" spans="1:18" ht="12.75">
      <c r="A6" s="128">
        <v>742100</v>
      </c>
      <c r="B6" s="37" t="s">
        <v>1</v>
      </c>
      <c r="C6" s="240"/>
      <c r="D6" s="240"/>
      <c r="E6" s="57"/>
      <c r="F6" s="33"/>
      <c r="G6" s="126"/>
      <c r="H6" s="124"/>
      <c r="I6" s="57"/>
      <c r="J6" s="33"/>
      <c r="K6" s="126"/>
      <c r="L6" s="56"/>
      <c r="M6" s="28"/>
      <c r="N6" s="106"/>
      <c r="O6" s="57">
        <v>59191</v>
      </c>
      <c r="P6" s="33"/>
      <c r="Q6" s="126">
        <f>SUM(P6/O6*100)</f>
        <v>0</v>
      </c>
      <c r="R6" s="127">
        <f>SUM(E6+H6+I6+L6+O6)</f>
        <v>59191</v>
      </c>
    </row>
    <row r="7" spans="1:18" ht="12.75">
      <c r="A7" s="107">
        <v>744100</v>
      </c>
      <c r="B7" s="108" t="s">
        <v>110</v>
      </c>
      <c r="C7" s="240"/>
      <c r="D7" s="240"/>
      <c r="E7" s="109"/>
      <c r="F7" s="29"/>
      <c r="G7" s="110"/>
      <c r="H7" s="111"/>
      <c r="I7" s="109"/>
      <c r="J7" s="29"/>
      <c r="K7" s="110"/>
      <c r="L7" s="109">
        <v>237</v>
      </c>
      <c r="M7" s="29"/>
      <c r="N7" s="112"/>
      <c r="O7" s="109"/>
      <c r="P7" s="29"/>
      <c r="Q7" s="112" t="e">
        <f>SUM(P7/O7*100)</f>
        <v>#DIV/0!</v>
      </c>
      <c r="R7" s="66">
        <f>SUM(E7+H7+I7+L7+O7)</f>
        <v>237</v>
      </c>
    </row>
    <row r="8" spans="1:18" ht="12.75">
      <c r="A8" s="105">
        <v>745100</v>
      </c>
      <c r="B8" s="30" t="s">
        <v>154</v>
      </c>
      <c r="C8" s="240"/>
      <c r="D8" s="240"/>
      <c r="E8" s="56"/>
      <c r="F8" s="28"/>
      <c r="G8" s="5"/>
      <c r="H8" s="106"/>
      <c r="I8" s="56"/>
      <c r="J8" s="28"/>
      <c r="K8" s="5"/>
      <c r="L8" s="5"/>
      <c r="M8" s="5"/>
      <c r="N8" s="106"/>
      <c r="O8" s="56">
        <v>2124</v>
      </c>
      <c r="P8" s="28"/>
      <c r="Q8" s="106"/>
      <c r="R8" s="84">
        <f>SUM(E8+H8+I8+L8+O8)</f>
        <v>2124</v>
      </c>
    </row>
    <row r="9" spans="1:18" ht="12.75">
      <c r="A9" s="105">
        <v>745100</v>
      </c>
      <c r="B9" s="30" t="s">
        <v>115</v>
      </c>
      <c r="C9" s="240"/>
      <c r="D9" s="240"/>
      <c r="E9" s="56"/>
      <c r="F9" s="28"/>
      <c r="G9" s="5"/>
      <c r="H9" s="106"/>
      <c r="I9" s="56"/>
      <c r="J9" s="28"/>
      <c r="K9" s="5"/>
      <c r="L9" s="5"/>
      <c r="M9" s="5"/>
      <c r="N9" s="106"/>
      <c r="O9" s="56"/>
      <c r="P9" s="28"/>
      <c r="Q9" s="5"/>
      <c r="R9" s="84">
        <f>SUM(E9+H9+I9+L9+O9)</f>
        <v>0</v>
      </c>
    </row>
    <row r="10" spans="1:18" ht="12.75">
      <c r="A10" s="128">
        <v>770000</v>
      </c>
      <c r="B10" s="37" t="s">
        <v>119</v>
      </c>
      <c r="C10" s="286"/>
      <c r="D10" s="286"/>
      <c r="E10" s="57"/>
      <c r="F10" s="33"/>
      <c r="G10" s="126"/>
      <c r="H10" s="124">
        <v>279</v>
      </c>
      <c r="I10" s="57">
        <v>91</v>
      </c>
      <c r="J10" s="33"/>
      <c r="K10" s="126"/>
      <c r="L10" s="57"/>
      <c r="M10" s="33"/>
      <c r="N10" s="126"/>
      <c r="O10" s="57"/>
      <c r="P10" s="33"/>
      <c r="Q10" s="126" t="e">
        <f>SUM(P10/O10*100)</f>
        <v>#DIV/0!</v>
      </c>
      <c r="R10" s="127">
        <f>SUM(E10:O10)</f>
        <v>370</v>
      </c>
    </row>
    <row r="11" spans="1:18" ht="12.75">
      <c r="A11" s="128">
        <v>781100</v>
      </c>
      <c r="B11" s="37" t="s">
        <v>81</v>
      </c>
      <c r="C11" s="240"/>
      <c r="D11" s="240"/>
      <c r="E11" s="57"/>
      <c r="F11" s="33"/>
      <c r="G11" s="126"/>
      <c r="H11" s="124"/>
      <c r="I11" s="57">
        <v>1234335</v>
      </c>
      <c r="J11" s="33"/>
      <c r="K11" s="126"/>
      <c r="L11" s="57"/>
      <c r="M11" s="33"/>
      <c r="N11" s="126"/>
      <c r="O11" s="57"/>
      <c r="P11" s="33"/>
      <c r="Q11" s="126" t="e">
        <f>SUM(P11/O11*100)</f>
        <v>#DIV/0!</v>
      </c>
      <c r="R11" s="127">
        <f>SUM(E11+H11+I11+L11+O11)</f>
        <v>1234335</v>
      </c>
    </row>
    <row r="12" spans="1:18" ht="12.75">
      <c r="A12" s="105">
        <v>791100</v>
      </c>
      <c r="B12" s="30" t="s">
        <v>153</v>
      </c>
      <c r="C12" s="240"/>
      <c r="D12" s="240"/>
      <c r="E12" s="56">
        <v>3683</v>
      </c>
      <c r="F12" s="28"/>
      <c r="G12" s="106"/>
      <c r="H12" s="125"/>
      <c r="I12" s="56"/>
      <c r="J12" s="28"/>
      <c r="K12" s="106"/>
      <c r="L12" s="56"/>
      <c r="M12" s="28"/>
      <c r="N12" s="106"/>
      <c r="O12" s="56"/>
      <c r="P12" s="28"/>
      <c r="Q12" s="106" t="e">
        <f>SUM(P12/O12*100)</f>
        <v>#DIV/0!</v>
      </c>
      <c r="R12" s="127">
        <f>SUM(E12+H12+I12+L12+O12)</f>
        <v>3683</v>
      </c>
    </row>
    <row r="13" spans="1:18" ht="12.75">
      <c r="A13" s="105">
        <v>791100</v>
      </c>
      <c r="B13" s="30" t="s">
        <v>211</v>
      </c>
      <c r="C13" s="240"/>
      <c r="D13" s="240"/>
      <c r="E13" s="56"/>
      <c r="F13" s="28"/>
      <c r="G13" s="5"/>
      <c r="H13" s="106"/>
      <c r="I13" s="56"/>
      <c r="J13" s="28"/>
      <c r="K13" s="5"/>
      <c r="L13" s="5"/>
      <c r="M13" s="5"/>
      <c r="N13" s="106"/>
      <c r="O13" s="56"/>
      <c r="P13" s="47"/>
      <c r="Q13" s="106"/>
      <c r="R13" s="127">
        <f>SUM(E13+H13+I13+L13+O13)</f>
        <v>0</v>
      </c>
    </row>
    <row r="14" spans="1:18" ht="13.5" thickBot="1">
      <c r="A14" s="64">
        <v>810000</v>
      </c>
      <c r="B14" s="61" t="s">
        <v>120</v>
      </c>
      <c r="C14" s="240"/>
      <c r="D14" s="240"/>
      <c r="E14" s="51"/>
      <c r="F14" s="43"/>
      <c r="G14" s="49"/>
      <c r="H14" s="81"/>
      <c r="I14" s="51"/>
      <c r="J14" s="43"/>
      <c r="K14" s="49"/>
      <c r="L14" s="51"/>
      <c r="M14" s="43"/>
      <c r="N14" s="49"/>
      <c r="O14" s="51">
        <v>36</v>
      </c>
      <c r="P14" s="43"/>
      <c r="Q14" s="27">
        <f>SUM(P14/O14*100)</f>
        <v>0</v>
      </c>
      <c r="R14" s="83">
        <f>SUM(E14+H14+I14+L14+O14)</f>
        <v>36</v>
      </c>
    </row>
    <row r="15" spans="1:18" ht="13.5" thickBot="1">
      <c r="A15" s="13"/>
      <c r="B15" s="156" t="s">
        <v>15</v>
      </c>
      <c r="C15" s="131"/>
      <c r="D15" s="131"/>
      <c r="E15" s="34">
        <f>SUM(E5+E6+E7+E8+E10+E11+E12+E13+E14)</f>
        <v>3683</v>
      </c>
      <c r="F15" s="6">
        <f>SUM(F6:F12)</f>
        <v>0</v>
      </c>
      <c r="G15" s="23">
        <f>SUM(F15/E15*100)</f>
        <v>0</v>
      </c>
      <c r="H15" s="34">
        <f>SUM(H5+H6+H7+H8+H10+H11+H12+H13+H14)</f>
        <v>279</v>
      </c>
      <c r="I15" s="34">
        <f>SUM(I5+I6+I7+I8+I9+I10+I11+I12+I13+I14)</f>
        <v>1234426</v>
      </c>
      <c r="J15" s="6">
        <f>SUM(J6:J12)</f>
        <v>0</v>
      </c>
      <c r="K15" s="23">
        <f>SUM(J15/I15*100)</f>
        <v>0</v>
      </c>
      <c r="L15" s="34">
        <f>SUM(L5+L6+L7+L8+L10+L11+L12+L13+L14)</f>
        <v>237</v>
      </c>
      <c r="M15" s="158"/>
      <c r="N15" s="158"/>
      <c r="O15" s="34">
        <f>SUM(O5+O6+O7+O8+O9+O10+O11+O12+O13+O14)</f>
        <v>61351</v>
      </c>
      <c r="P15" s="35">
        <f>SUM(P6:P14)</f>
        <v>0</v>
      </c>
      <c r="Q15" s="23">
        <f>SUM(P15/O15*100)</f>
        <v>0</v>
      </c>
      <c r="R15" s="48">
        <f>SUM(R5+R6+R7+R8+R9+R10+R11+R12+R13+R14)</f>
        <v>1299976</v>
      </c>
    </row>
    <row r="16" spans="1:18" ht="12.75">
      <c r="A16" s="364"/>
      <c r="B16" s="364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237"/>
      <c r="P16" s="131"/>
      <c r="Q16" s="131"/>
      <c r="R16" s="131"/>
    </row>
    <row r="17" spans="1:18" ht="12.75">
      <c r="A17" s="131"/>
      <c r="B17" s="7"/>
      <c r="C17" s="131"/>
      <c r="D17" s="131"/>
      <c r="E17" s="131"/>
      <c r="F17" s="131"/>
      <c r="G17" s="131"/>
      <c r="H17" s="131"/>
      <c r="I17" s="237"/>
      <c r="J17" s="131"/>
      <c r="K17" s="131"/>
      <c r="L17" s="131"/>
      <c r="M17" s="131"/>
      <c r="N17" s="131"/>
      <c r="O17" s="237"/>
      <c r="P17" s="131"/>
      <c r="Q17" s="131"/>
      <c r="R17" s="131"/>
    </row>
    <row r="18" spans="1:18" ht="12.75">
      <c r="A18" s="267" t="s">
        <v>3</v>
      </c>
      <c r="B18" s="7"/>
      <c r="C18" s="131"/>
      <c r="D18" s="131"/>
      <c r="E18" s="131"/>
      <c r="F18" s="131"/>
      <c r="G18" s="131"/>
      <c r="H18" s="131"/>
      <c r="I18" s="237"/>
      <c r="J18" s="131"/>
      <c r="K18" s="131"/>
      <c r="L18" s="131"/>
      <c r="M18" s="131"/>
      <c r="N18" s="131"/>
      <c r="O18" s="237"/>
      <c r="P18" s="131"/>
      <c r="Q18" s="131"/>
      <c r="R18" s="237"/>
    </row>
    <row r="19" spans="1:18" ht="13.5" thickBot="1">
      <c r="A19" s="7"/>
      <c r="B19" s="7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84" t="s">
        <v>12</v>
      </c>
    </row>
    <row r="20" spans="1:18" ht="34.5" thickBot="1">
      <c r="A20" s="71" t="s">
        <v>8</v>
      </c>
      <c r="B20" s="76" t="s">
        <v>2</v>
      </c>
      <c r="C20" s="131"/>
      <c r="D20" s="131"/>
      <c r="E20" s="73" t="s">
        <v>48</v>
      </c>
      <c r="F20" s="74" t="s">
        <v>13</v>
      </c>
      <c r="G20" s="76" t="s">
        <v>14</v>
      </c>
      <c r="H20" s="77" t="s">
        <v>47</v>
      </c>
      <c r="I20" s="71" t="s">
        <v>17</v>
      </c>
      <c r="J20" s="75" t="s">
        <v>13</v>
      </c>
      <c r="K20" s="72" t="s">
        <v>14</v>
      </c>
      <c r="L20" s="73" t="s">
        <v>40</v>
      </c>
      <c r="M20" s="74" t="s">
        <v>13</v>
      </c>
      <c r="N20" s="72" t="s">
        <v>14</v>
      </c>
      <c r="O20" s="73" t="s">
        <v>194</v>
      </c>
      <c r="P20" s="74" t="s">
        <v>13</v>
      </c>
      <c r="Q20" s="72" t="s">
        <v>14</v>
      </c>
      <c r="R20" s="76" t="s">
        <v>4</v>
      </c>
    </row>
    <row r="21" spans="1:18" ht="13.5" thickBot="1">
      <c r="A21" s="258"/>
      <c r="B21" s="258"/>
      <c r="C21" s="240"/>
      <c r="D21" s="240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 t="s">
        <v>215</v>
      </c>
    </row>
    <row r="22" spans="1:18" ht="13.5" thickBot="1">
      <c r="A22" s="71">
        <v>411000</v>
      </c>
      <c r="B22" s="264" t="s">
        <v>195</v>
      </c>
      <c r="C22" s="265"/>
      <c r="D22" s="265"/>
      <c r="E22" s="265"/>
      <c r="F22" s="266"/>
      <c r="G22" s="265"/>
      <c r="H22" s="266"/>
      <c r="I22" s="6">
        <f>SUM(I23+I28)</f>
        <v>264880</v>
      </c>
      <c r="J22" s="265"/>
      <c r="K22" s="265"/>
      <c r="L22" s="265"/>
      <c r="M22" s="265"/>
      <c r="N22" s="265"/>
      <c r="O22" s="6">
        <f>SUM(O23+O28)</f>
        <v>15583</v>
      </c>
      <c r="P22" s="70"/>
      <c r="Q22" s="70"/>
      <c r="R22" s="55">
        <f>SUM(R23+R28)</f>
        <v>280463</v>
      </c>
    </row>
    <row r="23" spans="1:18" s="3" customFormat="1" ht="13.5" thickBot="1">
      <c r="A23" s="169">
        <v>411000</v>
      </c>
      <c r="B23" s="170" t="s">
        <v>5</v>
      </c>
      <c r="C23" s="341"/>
      <c r="D23" s="341"/>
      <c r="E23" s="171">
        <f>SUM(E24+E25)</f>
        <v>0</v>
      </c>
      <c r="F23" s="172">
        <f>SUM(F24:F79)</f>
        <v>0</v>
      </c>
      <c r="G23" s="259" t="e">
        <f>SUM(F23/E23*100)</f>
        <v>#DIV/0!</v>
      </c>
      <c r="H23" s="260"/>
      <c r="I23" s="171">
        <f>SUM(I24+I25)</f>
        <v>264880</v>
      </c>
      <c r="J23" s="172"/>
      <c r="K23" s="261"/>
      <c r="L23" s="262">
        <f>SUM(L24+L25)</f>
        <v>0</v>
      </c>
      <c r="M23" s="261"/>
      <c r="N23" s="263"/>
      <c r="O23" s="171">
        <f>SUM(O24+O25)</f>
        <v>15583</v>
      </c>
      <c r="P23" s="172">
        <f>SUM(P24:P79)</f>
        <v>0</v>
      </c>
      <c r="Q23" s="259">
        <f>SUM(P23/O23*100)</f>
        <v>0</v>
      </c>
      <c r="R23" s="173">
        <f aca="true" t="shared" si="0" ref="R23:R28">SUM(E23+H23+I23+L23+O23)</f>
        <v>280463</v>
      </c>
    </row>
    <row r="24" spans="1:18" ht="13.5" thickBot="1">
      <c r="A24" s="220">
        <v>411100</v>
      </c>
      <c r="B24" s="204" t="s">
        <v>42</v>
      </c>
      <c r="C24" s="240"/>
      <c r="D24" s="240"/>
      <c r="E24" s="189"/>
      <c r="F24" s="146"/>
      <c r="G24" s="147"/>
      <c r="H24" s="151"/>
      <c r="I24" s="145">
        <v>226839</v>
      </c>
      <c r="J24" s="146"/>
      <c r="K24" s="181"/>
      <c r="L24" s="182"/>
      <c r="M24" s="151"/>
      <c r="N24" s="151"/>
      <c r="O24" s="145">
        <v>13344</v>
      </c>
      <c r="P24" s="152"/>
      <c r="Q24" s="147">
        <f>SUM(P24/O24*100)</f>
        <v>0</v>
      </c>
      <c r="R24" s="153">
        <f t="shared" si="0"/>
        <v>240183</v>
      </c>
    </row>
    <row r="25" spans="1:18" ht="13.5" thickBot="1">
      <c r="A25" s="89">
        <v>412000</v>
      </c>
      <c r="B25" s="207" t="s">
        <v>43</v>
      </c>
      <c r="C25" s="316"/>
      <c r="D25" s="316"/>
      <c r="E25" s="199"/>
      <c r="F25" s="53"/>
      <c r="G25" s="208"/>
      <c r="H25" s="255"/>
      <c r="I25" s="199">
        <f>SUM(I26:I27)</f>
        <v>38041</v>
      </c>
      <c r="J25" s="53"/>
      <c r="K25" s="256"/>
      <c r="L25" s="257"/>
      <c r="M25" s="255"/>
      <c r="N25" s="255"/>
      <c r="O25" s="199">
        <f>SUM(O26:O27)</f>
        <v>2239</v>
      </c>
      <c r="P25" s="210"/>
      <c r="Q25" s="208"/>
      <c r="R25" s="199">
        <f t="shared" si="0"/>
        <v>40280</v>
      </c>
    </row>
    <row r="26" spans="1:18" ht="12.75">
      <c r="A26" s="42">
        <v>412100</v>
      </c>
      <c r="B26" s="37" t="s">
        <v>44</v>
      </c>
      <c r="C26" s="240"/>
      <c r="D26" s="240"/>
      <c r="E26" s="57"/>
      <c r="F26" s="33"/>
      <c r="G26" s="20" t="e">
        <f>SUM(F26/E26*100)</f>
        <v>#DIV/0!</v>
      </c>
      <c r="H26" s="44"/>
      <c r="I26" s="57">
        <v>26623</v>
      </c>
      <c r="J26" s="33"/>
      <c r="K26" s="24"/>
      <c r="L26" s="44"/>
      <c r="M26" s="44"/>
      <c r="N26" s="44"/>
      <c r="O26" s="57">
        <v>1567</v>
      </c>
      <c r="P26" s="91"/>
      <c r="Q26" s="20"/>
      <c r="R26" s="92">
        <f t="shared" si="0"/>
        <v>28190</v>
      </c>
    </row>
    <row r="27" spans="1:18" ht="12.75">
      <c r="A27" s="15">
        <v>412200</v>
      </c>
      <c r="B27" s="30" t="s">
        <v>45</v>
      </c>
      <c r="C27" s="240"/>
      <c r="D27" s="240"/>
      <c r="E27" s="56"/>
      <c r="F27" s="28"/>
      <c r="G27" s="20" t="e">
        <f>SUM(F27/E27*100)</f>
        <v>#DIV/0!</v>
      </c>
      <c r="H27" s="44"/>
      <c r="I27" s="56">
        <v>11418</v>
      </c>
      <c r="J27" s="28"/>
      <c r="K27" s="24"/>
      <c r="L27" s="44"/>
      <c r="M27" s="44"/>
      <c r="N27" s="44"/>
      <c r="O27" s="56">
        <v>672</v>
      </c>
      <c r="P27" s="91"/>
      <c r="Q27" s="20"/>
      <c r="R27" s="84">
        <f t="shared" si="0"/>
        <v>12090</v>
      </c>
    </row>
    <row r="28" spans="1:18" ht="13.5" thickBot="1">
      <c r="A28" s="16">
        <v>411151</v>
      </c>
      <c r="B28" s="180" t="s">
        <v>200</v>
      </c>
      <c r="C28" s="240"/>
      <c r="D28" s="240"/>
      <c r="E28" s="60"/>
      <c r="F28" s="25"/>
      <c r="G28" s="46"/>
      <c r="H28" s="41"/>
      <c r="I28" s="138"/>
      <c r="J28" s="25"/>
      <c r="K28" s="46"/>
      <c r="L28" s="10"/>
      <c r="M28" s="46"/>
      <c r="N28" s="41"/>
      <c r="O28" s="60"/>
      <c r="P28" s="25"/>
      <c r="Q28" s="41"/>
      <c r="R28" s="143">
        <f t="shared" si="0"/>
        <v>0</v>
      </c>
    </row>
    <row r="29" spans="1:18" ht="12.75">
      <c r="A29" s="254"/>
      <c r="B29" s="8"/>
      <c r="C29" s="131"/>
      <c r="D29" s="131"/>
      <c r="E29" s="11"/>
      <c r="F29" s="11"/>
      <c r="G29" s="19"/>
      <c r="H29" s="19"/>
      <c r="I29" s="9"/>
      <c r="J29" s="11"/>
      <c r="K29" s="19"/>
      <c r="L29" s="19"/>
      <c r="M29" s="19"/>
      <c r="N29" s="19"/>
      <c r="O29" s="11"/>
      <c r="P29" s="11"/>
      <c r="Q29" s="19"/>
      <c r="R29" s="9"/>
    </row>
    <row r="30" spans="1:18" ht="12.75">
      <c r="A30" s="254"/>
      <c r="B30" s="8"/>
      <c r="C30" s="131"/>
      <c r="D30" s="131"/>
      <c r="E30" s="11"/>
      <c r="F30" s="11"/>
      <c r="G30" s="19"/>
      <c r="H30" s="19"/>
      <c r="I30" s="9"/>
      <c r="J30" s="11"/>
      <c r="K30" s="19"/>
      <c r="L30" s="19"/>
      <c r="M30" s="19"/>
      <c r="N30" s="19"/>
      <c r="O30" s="11"/>
      <c r="P30" s="11"/>
      <c r="Q30" s="19"/>
      <c r="R30" s="9"/>
    </row>
    <row r="31" spans="1:18" ht="13.5" thickBot="1">
      <c r="A31" s="269"/>
      <c r="B31" s="8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</row>
    <row r="32" spans="1:18" ht="13.5" thickBot="1">
      <c r="A32" s="14">
        <v>413000</v>
      </c>
      <c r="B32" s="31" t="s">
        <v>99</v>
      </c>
      <c r="C32" s="131"/>
      <c r="D32" s="131"/>
      <c r="E32" s="48">
        <f>SUM(E33:E34)</f>
        <v>0</v>
      </c>
      <c r="F32" s="32"/>
      <c r="G32" s="23"/>
      <c r="H32" s="48">
        <f>SUM(H33:H34)</f>
        <v>0</v>
      </c>
      <c r="I32" s="48">
        <f>SUM(I33:I34)</f>
        <v>0</v>
      </c>
      <c r="J32" s="32"/>
      <c r="K32" s="23"/>
      <c r="L32" s="48">
        <f>SUM(L33:L34)</f>
        <v>0</v>
      </c>
      <c r="M32" s="58"/>
      <c r="N32" s="23"/>
      <c r="O32" s="48">
        <f>SUM(O33:O34)</f>
        <v>170</v>
      </c>
      <c r="P32" s="32"/>
      <c r="Q32" s="23"/>
      <c r="R32" s="48">
        <f>SUM(E32+H32+I32+L32+O32)</f>
        <v>170</v>
      </c>
    </row>
    <row r="33" spans="1:18" ht="12.75">
      <c r="A33" s="97">
        <v>413100</v>
      </c>
      <c r="B33" s="98" t="s">
        <v>100</v>
      </c>
      <c r="C33" s="131"/>
      <c r="D33" s="131"/>
      <c r="E33" s="50"/>
      <c r="F33" s="99"/>
      <c r="G33" s="101"/>
      <c r="H33" s="50"/>
      <c r="I33" s="50">
        <v>0</v>
      </c>
      <c r="J33" s="99"/>
      <c r="K33" s="101"/>
      <c r="L33" s="132"/>
      <c r="M33" s="133"/>
      <c r="N33" s="101"/>
      <c r="O33" s="50"/>
      <c r="P33" s="99"/>
      <c r="Q33" s="101"/>
      <c r="R33" s="121">
        <f>SUM(E33+I33+L33+O33)</f>
        <v>0</v>
      </c>
    </row>
    <row r="34" spans="1:18" ht="13.5" thickBot="1">
      <c r="A34" s="16">
        <v>413142</v>
      </c>
      <c r="B34" s="38" t="s">
        <v>111</v>
      </c>
      <c r="C34" s="240"/>
      <c r="D34" s="240"/>
      <c r="E34" s="60"/>
      <c r="F34" s="25"/>
      <c r="G34" s="41"/>
      <c r="H34" s="60"/>
      <c r="I34" s="60"/>
      <c r="J34" s="25"/>
      <c r="K34" s="41"/>
      <c r="L34" s="134"/>
      <c r="M34" s="135"/>
      <c r="N34" s="41"/>
      <c r="O34" s="60">
        <v>170</v>
      </c>
      <c r="P34" s="136"/>
      <c r="Q34" s="137"/>
      <c r="R34" s="138">
        <f>SUM(E34+H34+I34+L34+O34)</f>
        <v>170</v>
      </c>
    </row>
    <row r="35" spans="1:18" ht="13.5" thickBot="1">
      <c r="A35" s="269"/>
      <c r="B35" s="8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</row>
    <row r="36" spans="1:18" ht="13.5" thickBot="1">
      <c r="A36" s="14">
        <v>414000</v>
      </c>
      <c r="B36" s="275" t="s">
        <v>97</v>
      </c>
      <c r="C36" s="131"/>
      <c r="D36" s="131"/>
      <c r="E36" s="276">
        <f>SUM(E37+E42+E44)</f>
        <v>0</v>
      </c>
      <c r="F36" s="277"/>
      <c r="G36" s="278"/>
      <c r="H36" s="276">
        <f>SUM(H37+H42+H43+H44)</f>
        <v>279</v>
      </c>
      <c r="I36" s="276">
        <f>SUM(I37+I42+I43+I44)</f>
        <v>862</v>
      </c>
      <c r="J36" s="277"/>
      <c r="K36" s="278"/>
      <c r="L36" s="276">
        <f>SUM(L37+L42+L43+L44)</f>
        <v>0</v>
      </c>
      <c r="M36" s="279"/>
      <c r="N36" s="278"/>
      <c r="O36" s="276">
        <f>SUM(O37+O42+O43+O44+O45)</f>
        <v>1000</v>
      </c>
      <c r="P36" s="277"/>
      <c r="Q36" s="280"/>
      <c r="R36" s="281">
        <f>SUM(E36+H36+I36+L36+O36)</f>
        <v>2141</v>
      </c>
    </row>
    <row r="37" spans="1:18" ht="13.5" thickBot="1">
      <c r="A37" s="287">
        <v>414100</v>
      </c>
      <c r="B37" s="287" t="s">
        <v>98</v>
      </c>
      <c r="C37" s="288"/>
      <c r="D37" s="288"/>
      <c r="E37" s="94"/>
      <c r="F37" s="95"/>
      <c r="G37" s="96"/>
      <c r="H37" s="94">
        <f>SUM(H38:H41)</f>
        <v>279</v>
      </c>
      <c r="I37" s="94">
        <f>SUM(I38:I41)</f>
        <v>91</v>
      </c>
      <c r="J37" s="95"/>
      <c r="K37" s="96"/>
      <c r="L37" s="94"/>
      <c r="M37" s="289"/>
      <c r="N37" s="96"/>
      <c r="O37" s="94">
        <f>SUM(O38:O41)</f>
        <v>0</v>
      </c>
      <c r="P37" s="53"/>
      <c r="Q37" s="122"/>
      <c r="R37" s="123">
        <f>SUM(E37:O37)</f>
        <v>370</v>
      </c>
    </row>
    <row r="38" spans="1:18" ht="12.75" customHeight="1">
      <c r="A38" s="290">
        <v>414111</v>
      </c>
      <c r="B38" s="290" t="s">
        <v>18</v>
      </c>
      <c r="C38" s="241"/>
      <c r="D38" s="241"/>
      <c r="E38" s="50"/>
      <c r="F38" s="33"/>
      <c r="G38" s="20"/>
      <c r="H38" s="124">
        <v>279</v>
      </c>
      <c r="I38" s="50"/>
      <c r="J38" s="33"/>
      <c r="K38" s="20"/>
      <c r="L38" s="57"/>
      <c r="M38" s="291"/>
      <c r="N38" s="20"/>
      <c r="O38" s="50"/>
      <c r="P38" s="33"/>
      <c r="Q38" s="52"/>
      <c r="R38" s="292">
        <f>SUM(E38:O38)</f>
        <v>279</v>
      </c>
    </row>
    <row r="39" spans="1:18" ht="12.75" customHeight="1">
      <c r="A39" s="293">
        <v>414121</v>
      </c>
      <c r="B39" s="293" t="s">
        <v>19</v>
      </c>
      <c r="C39" s="241"/>
      <c r="D39" s="241"/>
      <c r="E39" s="56"/>
      <c r="F39" s="28"/>
      <c r="G39" s="39"/>
      <c r="H39" s="125"/>
      <c r="I39" s="56">
        <v>69</v>
      </c>
      <c r="J39" s="28"/>
      <c r="K39" s="39"/>
      <c r="L39" s="56"/>
      <c r="M39" s="59"/>
      <c r="N39" s="39"/>
      <c r="O39" s="56"/>
      <c r="P39" s="28"/>
      <c r="Q39" s="26"/>
      <c r="R39" s="84">
        <f>SUM(E39:O39)</f>
        <v>69</v>
      </c>
    </row>
    <row r="40" spans="1:18" ht="12.75" customHeight="1">
      <c r="A40" s="293">
        <v>4141211</v>
      </c>
      <c r="B40" s="293" t="s">
        <v>20</v>
      </c>
      <c r="C40" s="241"/>
      <c r="D40" s="241"/>
      <c r="E40" s="56"/>
      <c r="F40" s="28"/>
      <c r="G40" s="26"/>
      <c r="H40" s="39"/>
      <c r="I40" s="56"/>
      <c r="J40" s="28"/>
      <c r="K40" s="26"/>
      <c r="L40" s="5"/>
      <c r="M40" s="26"/>
      <c r="N40" s="39"/>
      <c r="O40" s="56"/>
      <c r="P40" s="28"/>
      <c r="Q40" s="26"/>
      <c r="R40" s="84">
        <f>SUM(E40:O40)</f>
        <v>0</v>
      </c>
    </row>
    <row r="41" spans="1:18" ht="13.5" customHeight="1" thickBot="1">
      <c r="A41" s="294">
        <v>414131</v>
      </c>
      <c r="B41" s="294" t="s">
        <v>83</v>
      </c>
      <c r="C41" s="241"/>
      <c r="D41" s="241"/>
      <c r="E41" s="189"/>
      <c r="F41" s="47"/>
      <c r="G41" s="21"/>
      <c r="H41" s="295"/>
      <c r="I41" s="189">
        <v>22</v>
      </c>
      <c r="J41" s="47"/>
      <c r="K41" s="21"/>
      <c r="L41" s="189"/>
      <c r="M41" s="296"/>
      <c r="N41" s="21"/>
      <c r="O41" s="189"/>
      <c r="P41" s="29"/>
      <c r="Q41" s="191"/>
      <c r="R41" s="292">
        <f>SUM(E41:O41)</f>
        <v>22</v>
      </c>
    </row>
    <row r="42" spans="1:18" ht="12.75">
      <c r="A42" s="304">
        <v>414311</v>
      </c>
      <c r="B42" s="297" t="s">
        <v>118</v>
      </c>
      <c r="C42" s="288"/>
      <c r="D42" s="288"/>
      <c r="E42" s="121"/>
      <c r="F42" s="149"/>
      <c r="G42" s="298"/>
      <c r="H42" s="299"/>
      <c r="I42" s="50">
        <v>651</v>
      </c>
      <c r="J42" s="99"/>
      <c r="K42" s="100"/>
      <c r="L42" s="148"/>
      <c r="M42" s="100"/>
      <c r="N42" s="101"/>
      <c r="O42" s="50"/>
      <c r="P42" s="149"/>
      <c r="Q42" s="298"/>
      <c r="R42" s="233">
        <f>SUM(E42+I42+L42+O42)</f>
        <v>651</v>
      </c>
    </row>
    <row r="43" spans="1:18" ht="12.75">
      <c r="A43" s="294">
        <v>414314</v>
      </c>
      <c r="B43" s="300" t="s">
        <v>117</v>
      </c>
      <c r="C43" s="241"/>
      <c r="D43" s="241"/>
      <c r="E43" s="224"/>
      <c r="F43" s="230"/>
      <c r="G43" s="231"/>
      <c r="H43" s="232"/>
      <c r="I43" s="109">
        <v>120</v>
      </c>
      <c r="J43" s="29"/>
      <c r="K43" s="191"/>
      <c r="L43" s="192"/>
      <c r="M43" s="191"/>
      <c r="N43" s="62"/>
      <c r="O43" s="109">
        <v>300</v>
      </c>
      <c r="P43" s="230"/>
      <c r="Q43" s="231"/>
      <c r="R43" s="84">
        <f>SUM(E43+I43+L43+O43)</f>
        <v>420</v>
      </c>
    </row>
    <row r="44" spans="1:18" ht="12.75">
      <c r="A44" s="294">
        <v>414411</v>
      </c>
      <c r="B44" s="300" t="s">
        <v>217</v>
      </c>
      <c r="C44" s="241"/>
      <c r="D44" s="241"/>
      <c r="E44" s="224"/>
      <c r="F44" s="230"/>
      <c r="G44" s="231"/>
      <c r="H44" s="232"/>
      <c r="I44" s="109"/>
      <c r="J44" s="29"/>
      <c r="K44" s="191"/>
      <c r="L44" s="192"/>
      <c r="M44" s="191"/>
      <c r="N44" s="62"/>
      <c r="O44" s="109">
        <v>300</v>
      </c>
      <c r="P44" s="230"/>
      <c r="Q44" s="231"/>
      <c r="R44" s="301">
        <f>SUM(E44+I44+L44+O44)</f>
        <v>300</v>
      </c>
    </row>
    <row r="45" spans="1:18" ht="13.5" thickBot="1">
      <c r="A45" s="16">
        <v>414419</v>
      </c>
      <c r="B45" s="302" t="s">
        <v>216</v>
      </c>
      <c r="C45" s="303"/>
      <c r="D45" s="303"/>
      <c r="E45" s="238"/>
      <c r="F45" s="238"/>
      <c r="G45" s="142"/>
      <c r="H45" s="142"/>
      <c r="I45" s="10"/>
      <c r="J45" s="10"/>
      <c r="K45" s="46"/>
      <c r="L45" s="10"/>
      <c r="M45" s="46"/>
      <c r="N45" s="46"/>
      <c r="O45" s="10">
        <v>400</v>
      </c>
      <c r="P45" s="238"/>
      <c r="Q45" s="142"/>
      <c r="R45" s="143">
        <f>SUM(E45+I45+L45+O45)</f>
        <v>400</v>
      </c>
    </row>
    <row r="46" spans="1:18" ht="13.5" thickBot="1">
      <c r="A46" s="270"/>
      <c r="B46" s="8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</row>
    <row r="47" spans="1:18" ht="13.5" thickBot="1">
      <c r="A47" s="14">
        <v>415000</v>
      </c>
      <c r="B47" s="93" t="s">
        <v>101</v>
      </c>
      <c r="C47" s="131"/>
      <c r="D47" s="131"/>
      <c r="E47" s="79">
        <f>SUM(E48)</f>
        <v>0</v>
      </c>
      <c r="F47" s="78"/>
      <c r="G47" s="67"/>
      <c r="H47" s="68">
        <f>SUM(H48)</f>
        <v>0</v>
      </c>
      <c r="I47" s="48">
        <f>SUM(I48)</f>
        <v>9177</v>
      </c>
      <c r="J47" s="32"/>
      <c r="K47" s="54"/>
      <c r="L47" s="6">
        <f>SUM(L48)</f>
        <v>0</v>
      </c>
      <c r="M47" s="54"/>
      <c r="N47" s="23"/>
      <c r="O47" s="48">
        <f>SUM(O48)</f>
        <v>500</v>
      </c>
      <c r="P47" s="78"/>
      <c r="Q47" s="67"/>
      <c r="R47" s="55">
        <f>SUM(E47+H47+I47+L47+O47)</f>
        <v>9677</v>
      </c>
    </row>
    <row r="48" spans="1:18" ht="13.5" thickBot="1">
      <c r="A48" s="63">
        <v>415120</v>
      </c>
      <c r="B48" s="61" t="s">
        <v>170</v>
      </c>
      <c r="C48" s="240"/>
      <c r="D48" s="240"/>
      <c r="E48" s="51"/>
      <c r="F48" s="43"/>
      <c r="G48" s="103"/>
      <c r="H48" s="49"/>
      <c r="I48" s="83">
        <v>9177</v>
      </c>
      <c r="J48" s="43"/>
      <c r="K48" s="103"/>
      <c r="L48" s="103"/>
      <c r="M48" s="103"/>
      <c r="N48" s="22"/>
      <c r="O48" s="51">
        <v>500</v>
      </c>
      <c r="P48" s="43"/>
      <c r="Q48" s="103">
        <f>SUM(P48/O48*100)</f>
        <v>0</v>
      </c>
      <c r="R48" s="353">
        <f>SUM(E48+I48+L48+O48)</f>
        <v>9677</v>
      </c>
    </row>
    <row r="49" spans="1:18" ht="13.5" thickBot="1">
      <c r="A49" s="270"/>
      <c r="B49" s="8"/>
      <c r="C49" s="131"/>
      <c r="D49" s="131"/>
      <c r="E49" s="131"/>
      <c r="F49" s="131"/>
      <c r="G49" s="131"/>
      <c r="H49" s="131"/>
      <c r="I49" s="283"/>
      <c r="J49" s="131"/>
      <c r="K49" s="131"/>
      <c r="L49" s="131"/>
      <c r="M49" s="131"/>
      <c r="N49" s="131"/>
      <c r="O49" s="131"/>
      <c r="P49" s="131"/>
      <c r="Q49" s="131"/>
      <c r="R49" s="131"/>
    </row>
    <row r="50" spans="1:18" ht="13.5" thickBot="1">
      <c r="A50" s="14">
        <v>416100</v>
      </c>
      <c r="B50" s="31" t="s">
        <v>102</v>
      </c>
      <c r="C50" s="131"/>
      <c r="D50" s="131"/>
      <c r="E50" s="48">
        <f>SUM(E51:E52)</f>
        <v>0</v>
      </c>
      <c r="F50" s="32"/>
      <c r="G50" s="23"/>
      <c r="H50" s="36">
        <f>SUM(H51:H52)</f>
        <v>0</v>
      </c>
      <c r="I50" s="48">
        <f>SUM(I51:I52)</f>
        <v>2805</v>
      </c>
      <c r="J50" s="32"/>
      <c r="K50" s="54"/>
      <c r="L50" s="34">
        <f>SUM(L51:L52)</f>
        <v>0</v>
      </c>
      <c r="M50" s="54"/>
      <c r="N50" s="23"/>
      <c r="O50" s="48">
        <f>SUM(O51:O52)</f>
        <v>0</v>
      </c>
      <c r="P50" s="35"/>
      <c r="Q50" s="23"/>
      <c r="R50" s="48">
        <f>SUM(E50+H50+I50+L50+O50)</f>
        <v>2805</v>
      </c>
    </row>
    <row r="51" spans="1:18" ht="12.75">
      <c r="A51" s="42">
        <v>416111</v>
      </c>
      <c r="B51" s="37" t="s">
        <v>125</v>
      </c>
      <c r="C51" s="240"/>
      <c r="D51" s="240"/>
      <c r="E51" s="57"/>
      <c r="F51" s="33"/>
      <c r="G51" s="52"/>
      <c r="H51" s="20"/>
      <c r="I51" s="57">
        <v>2805</v>
      </c>
      <c r="J51" s="33"/>
      <c r="K51" s="52"/>
      <c r="L51" s="193"/>
      <c r="M51" s="52"/>
      <c r="N51" s="20"/>
      <c r="O51" s="57"/>
      <c r="P51" s="33"/>
      <c r="Q51" s="52"/>
      <c r="R51" s="92">
        <f>SUM(E51+I51+L51+O51)</f>
        <v>2805</v>
      </c>
    </row>
    <row r="52" spans="1:18" ht="13.5" thickBot="1">
      <c r="A52" s="16">
        <v>416119</v>
      </c>
      <c r="B52" s="38" t="s">
        <v>93</v>
      </c>
      <c r="C52" s="131"/>
      <c r="D52" s="131"/>
      <c r="E52" s="60"/>
      <c r="F52" s="25"/>
      <c r="G52" s="46"/>
      <c r="H52" s="41"/>
      <c r="I52" s="60"/>
      <c r="J52" s="25"/>
      <c r="K52" s="46"/>
      <c r="L52" s="10"/>
      <c r="M52" s="46"/>
      <c r="N52" s="41"/>
      <c r="O52" s="60"/>
      <c r="P52" s="25"/>
      <c r="Q52" s="46"/>
      <c r="R52" s="85">
        <f>SUM(E52+I52+L52+O52)</f>
        <v>0</v>
      </c>
    </row>
    <row r="53" spans="1:18" ht="12.75">
      <c r="A53" s="270"/>
      <c r="B53" s="8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</row>
    <row r="54" spans="1:18" ht="13.5" thickBot="1">
      <c r="A54" s="270"/>
      <c r="B54" s="8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84"/>
    </row>
    <row r="55" spans="1:18" ht="13.5" thickBot="1">
      <c r="A55" s="14">
        <v>420000</v>
      </c>
      <c r="B55" s="31" t="s">
        <v>103</v>
      </c>
      <c r="C55" s="131"/>
      <c r="D55" s="131"/>
      <c r="E55" s="48">
        <f>SUM(E56+E76+E82+E110+E115+E141)</f>
        <v>3683</v>
      </c>
      <c r="F55" s="32"/>
      <c r="G55" s="54"/>
      <c r="H55" s="12">
        <f>SUM(H56+H76+H82+H110+H115+H141)</f>
        <v>0</v>
      </c>
      <c r="I55" s="48">
        <f>SUM(I56+I76+I82+I110+I115+I141)</f>
        <v>954948</v>
      </c>
      <c r="J55" s="32"/>
      <c r="K55" s="54"/>
      <c r="L55" s="48">
        <f>SUM(L56+L76+L82+L110+L115+L141)</f>
        <v>234</v>
      </c>
      <c r="M55" s="54"/>
      <c r="N55" s="23"/>
      <c r="O55" s="48">
        <f>SUM(O56+O76+O82+O110+O115+O141)</f>
        <v>30114</v>
      </c>
      <c r="P55" s="32"/>
      <c r="Q55" s="54"/>
      <c r="R55" s="48">
        <f>SUM(R56+R76+R82+R110+R115+R141)</f>
        <v>988979</v>
      </c>
    </row>
    <row r="56" spans="1:18" ht="13.5" thickBot="1">
      <c r="A56" s="14">
        <v>421000</v>
      </c>
      <c r="B56" s="31" t="s">
        <v>51</v>
      </c>
      <c r="C56" s="131"/>
      <c r="D56" s="131"/>
      <c r="E56" s="48">
        <f>SUM(E57+E58+E61+E68+E73+E74)</f>
        <v>0</v>
      </c>
      <c r="F56" s="32"/>
      <c r="G56" s="54"/>
      <c r="H56" s="36">
        <f>SUM(H57+H58+H61+H68+H73+H74)</f>
        <v>0</v>
      </c>
      <c r="I56" s="48">
        <f>SUM(I57+I58+I61+I68+I73+I74)</f>
        <v>25738</v>
      </c>
      <c r="J56" s="32"/>
      <c r="K56" s="54"/>
      <c r="L56" s="48">
        <f>SUM(L57+L58+L61+L68+L73+L74)</f>
        <v>0</v>
      </c>
      <c r="M56" s="54"/>
      <c r="N56" s="23"/>
      <c r="O56" s="48">
        <f>SUM(O57+O58+O61+O68+O73+O74)</f>
        <v>955</v>
      </c>
      <c r="P56" s="32"/>
      <c r="Q56" s="23"/>
      <c r="R56" s="48">
        <f>SUM(E56+H56+I56+L56+O56)</f>
        <v>26693</v>
      </c>
    </row>
    <row r="57" spans="1:18" ht="13.5" thickBot="1">
      <c r="A57" s="144">
        <v>421100</v>
      </c>
      <c r="B57" s="305" t="s">
        <v>201</v>
      </c>
      <c r="C57" s="240"/>
      <c r="D57" s="240"/>
      <c r="E57" s="145"/>
      <c r="F57" s="146"/>
      <c r="G57" s="229"/>
      <c r="H57" s="147"/>
      <c r="I57" s="145">
        <v>2042</v>
      </c>
      <c r="J57" s="146"/>
      <c r="K57" s="229"/>
      <c r="L57" s="312"/>
      <c r="M57" s="229"/>
      <c r="N57" s="147"/>
      <c r="O57" s="145">
        <v>200</v>
      </c>
      <c r="P57" s="146"/>
      <c r="Q57" s="229"/>
      <c r="R57" s="222">
        <f>SUM(E57+H57+I57+L57+O57)</f>
        <v>2242</v>
      </c>
    </row>
    <row r="58" spans="1:18" ht="13.5" thickBot="1">
      <c r="A58" s="206">
        <v>421200</v>
      </c>
      <c r="B58" s="207" t="s">
        <v>104</v>
      </c>
      <c r="C58" s="240"/>
      <c r="D58" s="240"/>
      <c r="E58" s="94"/>
      <c r="F58" s="95"/>
      <c r="G58" s="195"/>
      <c r="H58" s="198"/>
      <c r="I58" s="199">
        <f>SUM(I59:I60)</f>
        <v>17076</v>
      </c>
      <c r="J58" s="53"/>
      <c r="K58" s="122"/>
      <c r="L58" s="197"/>
      <c r="M58" s="122"/>
      <c r="N58" s="208"/>
      <c r="O58" s="199">
        <f>SUM(O59:O60)</f>
        <v>0</v>
      </c>
      <c r="P58" s="53"/>
      <c r="Q58" s="208"/>
      <c r="R58" s="199">
        <f>SUM(R59:R60)</f>
        <v>17076</v>
      </c>
    </row>
    <row r="59" spans="1:18" ht="12.75" customHeight="1">
      <c r="A59" s="42">
        <v>421211</v>
      </c>
      <c r="B59" s="37" t="s">
        <v>112</v>
      </c>
      <c r="C59" s="240"/>
      <c r="D59" s="240"/>
      <c r="E59" s="57"/>
      <c r="F59" s="33"/>
      <c r="G59" s="52"/>
      <c r="H59" s="126"/>
      <c r="I59" s="57">
        <v>4550</v>
      </c>
      <c r="J59" s="33"/>
      <c r="K59" s="52"/>
      <c r="L59" s="52"/>
      <c r="M59" s="52"/>
      <c r="N59" s="20"/>
      <c r="O59" s="57"/>
      <c r="P59" s="33"/>
      <c r="Q59" s="52"/>
      <c r="R59" s="92">
        <f>SUM(E59+I59+L59+O59)</f>
        <v>4550</v>
      </c>
    </row>
    <row r="60" spans="1:18" ht="12.75" customHeight="1" thickBot="1">
      <c r="A60" s="16">
        <v>421225</v>
      </c>
      <c r="B60" s="38" t="s">
        <v>82</v>
      </c>
      <c r="C60" s="240"/>
      <c r="D60" s="240"/>
      <c r="E60" s="60"/>
      <c r="F60" s="25"/>
      <c r="G60" s="46"/>
      <c r="H60" s="27"/>
      <c r="I60" s="60">
        <v>12526</v>
      </c>
      <c r="J60" s="25"/>
      <c r="K60" s="46"/>
      <c r="L60" s="46"/>
      <c r="M60" s="46"/>
      <c r="N60" s="41"/>
      <c r="O60" s="60"/>
      <c r="P60" s="25"/>
      <c r="Q60" s="46"/>
      <c r="R60" s="143">
        <f>SUM(E60+I60+L60+O60)</f>
        <v>12526</v>
      </c>
    </row>
    <row r="61" spans="1:18" ht="13.5" thickBot="1">
      <c r="A61" s="206">
        <v>421300</v>
      </c>
      <c r="B61" s="207" t="s">
        <v>7</v>
      </c>
      <c r="C61" s="240"/>
      <c r="D61" s="240"/>
      <c r="E61" s="94"/>
      <c r="F61" s="95"/>
      <c r="G61" s="195"/>
      <c r="H61" s="199">
        <f>SUM(H62:H67)</f>
        <v>0</v>
      </c>
      <c r="I61" s="199">
        <f>SUM(I62:I67)</f>
        <v>2473</v>
      </c>
      <c r="J61" s="53"/>
      <c r="K61" s="122"/>
      <c r="L61" s="199">
        <f>SUM(L62:L67)</f>
        <v>0</v>
      </c>
      <c r="M61" s="122"/>
      <c r="N61" s="208"/>
      <c r="O61" s="199">
        <f>SUM(O62:O67)</f>
        <v>45</v>
      </c>
      <c r="P61" s="53"/>
      <c r="Q61" s="122"/>
      <c r="R61" s="123">
        <f>SUM(R62:R67)</f>
        <v>2518</v>
      </c>
    </row>
    <row r="62" spans="1:18" ht="12.75" customHeight="1">
      <c r="A62" s="42">
        <v>421311</v>
      </c>
      <c r="B62" s="37" t="s">
        <v>52</v>
      </c>
      <c r="C62" s="240"/>
      <c r="D62" s="240"/>
      <c r="E62" s="57"/>
      <c r="F62" s="33"/>
      <c r="G62" s="52"/>
      <c r="H62" s="20"/>
      <c r="I62" s="193">
        <v>1030</v>
      </c>
      <c r="J62" s="33"/>
      <c r="K62" s="52"/>
      <c r="L62" s="193"/>
      <c r="M62" s="52"/>
      <c r="N62" s="20"/>
      <c r="O62" s="57"/>
      <c r="P62" s="33"/>
      <c r="Q62" s="52"/>
      <c r="R62" s="92">
        <f aca="true" t="shared" si="1" ref="R62:R67">SUM(E62+H62+I62+L62+O62)</f>
        <v>1030</v>
      </c>
    </row>
    <row r="63" spans="1:18" ht="12.75" customHeight="1">
      <c r="A63" s="15">
        <v>421321</v>
      </c>
      <c r="B63" s="30" t="s">
        <v>53</v>
      </c>
      <c r="C63" s="240"/>
      <c r="D63" s="240"/>
      <c r="E63" s="56"/>
      <c r="F63" s="28"/>
      <c r="G63" s="26"/>
      <c r="H63" s="39"/>
      <c r="I63" s="5">
        <v>113</v>
      </c>
      <c r="J63" s="28"/>
      <c r="K63" s="26"/>
      <c r="L63" s="5"/>
      <c r="M63" s="26"/>
      <c r="N63" s="39"/>
      <c r="O63" s="56"/>
      <c r="P63" s="28"/>
      <c r="Q63" s="26"/>
      <c r="R63" s="84">
        <f t="shared" si="1"/>
        <v>113</v>
      </c>
    </row>
    <row r="64" spans="1:18" ht="12.75" customHeight="1">
      <c r="A64" s="15">
        <v>421324</v>
      </c>
      <c r="B64" s="30" t="s">
        <v>54</v>
      </c>
      <c r="C64" s="240"/>
      <c r="D64" s="240"/>
      <c r="E64" s="56"/>
      <c r="F64" s="28"/>
      <c r="G64" s="26"/>
      <c r="H64" s="39"/>
      <c r="I64" s="5">
        <v>720</v>
      </c>
      <c r="J64" s="28"/>
      <c r="K64" s="26"/>
      <c r="L64" s="5"/>
      <c r="M64" s="26"/>
      <c r="N64" s="39"/>
      <c r="O64" s="56">
        <v>20</v>
      </c>
      <c r="P64" s="28"/>
      <c r="Q64" s="26"/>
      <c r="R64" s="84">
        <f t="shared" si="1"/>
        <v>740</v>
      </c>
    </row>
    <row r="65" spans="1:18" ht="12.75" customHeight="1">
      <c r="A65" s="15">
        <v>421325</v>
      </c>
      <c r="B65" s="30" t="s">
        <v>134</v>
      </c>
      <c r="C65" s="240"/>
      <c r="D65" s="240"/>
      <c r="E65" s="56"/>
      <c r="F65" s="28"/>
      <c r="G65" s="26"/>
      <c r="H65" s="39"/>
      <c r="I65" s="5"/>
      <c r="J65" s="28"/>
      <c r="K65" s="26"/>
      <c r="L65" s="5"/>
      <c r="M65" s="26"/>
      <c r="N65" s="39"/>
      <c r="O65" s="56"/>
      <c r="P65" s="28"/>
      <c r="Q65" s="26"/>
      <c r="R65" s="84">
        <f t="shared" si="1"/>
        <v>0</v>
      </c>
    </row>
    <row r="66" spans="1:18" ht="12.75" customHeight="1">
      <c r="A66" s="15">
        <v>4213241</v>
      </c>
      <c r="B66" s="30" t="s">
        <v>55</v>
      </c>
      <c r="C66" s="240"/>
      <c r="D66" s="240"/>
      <c r="E66" s="56"/>
      <c r="F66" s="28"/>
      <c r="G66" s="26"/>
      <c r="H66" s="39"/>
      <c r="I66" s="5">
        <v>610</v>
      </c>
      <c r="J66" s="28"/>
      <c r="K66" s="26"/>
      <c r="L66" s="5"/>
      <c r="M66" s="26"/>
      <c r="N66" s="39"/>
      <c r="O66" s="56">
        <v>25</v>
      </c>
      <c r="P66" s="28"/>
      <c r="Q66" s="26"/>
      <c r="R66" s="84">
        <f t="shared" si="1"/>
        <v>635</v>
      </c>
    </row>
    <row r="67" spans="1:18" ht="12.75" customHeight="1" thickBot="1">
      <c r="A67" s="16">
        <v>421390</v>
      </c>
      <c r="B67" s="38" t="s">
        <v>56</v>
      </c>
      <c r="C67" s="240"/>
      <c r="D67" s="240"/>
      <c r="E67" s="60"/>
      <c r="F67" s="25"/>
      <c r="G67" s="46"/>
      <c r="H67" s="41"/>
      <c r="I67" s="10"/>
      <c r="J67" s="25"/>
      <c r="K67" s="46"/>
      <c r="L67" s="10"/>
      <c r="M67" s="46"/>
      <c r="N67" s="41"/>
      <c r="O67" s="60"/>
      <c r="P67" s="25"/>
      <c r="Q67" s="46"/>
      <c r="R67" s="143">
        <f t="shared" si="1"/>
        <v>0</v>
      </c>
    </row>
    <row r="68" spans="1:18" ht="13.5" thickBot="1">
      <c r="A68" s="206">
        <v>421400</v>
      </c>
      <c r="B68" s="207" t="s">
        <v>105</v>
      </c>
      <c r="C68" s="240"/>
      <c r="D68" s="240"/>
      <c r="E68" s="199"/>
      <c r="F68" s="53"/>
      <c r="G68" s="122"/>
      <c r="H68" s="200"/>
      <c r="I68" s="199">
        <f>SUM(I69:I72)</f>
        <v>2202</v>
      </c>
      <c r="J68" s="53"/>
      <c r="K68" s="122"/>
      <c r="L68" s="199">
        <f>SUM(L69:L72)</f>
        <v>0</v>
      </c>
      <c r="M68" s="122"/>
      <c r="N68" s="208"/>
      <c r="O68" s="199">
        <f>SUM(O69:O72)</f>
        <v>120</v>
      </c>
      <c r="P68" s="53"/>
      <c r="Q68" s="122"/>
      <c r="R68" s="123">
        <f>SUM(R69:R72)</f>
        <v>2322</v>
      </c>
    </row>
    <row r="69" spans="1:18" ht="12.75" customHeight="1">
      <c r="A69" s="42">
        <v>421411</v>
      </c>
      <c r="B69" s="37" t="s">
        <v>129</v>
      </c>
      <c r="C69" s="240"/>
      <c r="D69" s="240"/>
      <c r="E69" s="57"/>
      <c r="F69" s="33"/>
      <c r="G69" s="52"/>
      <c r="H69" s="20"/>
      <c r="I69" s="193">
        <v>975</v>
      </c>
      <c r="J69" s="33"/>
      <c r="K69" s="52"/>
      <c r="L69" s="193"/>
      <c r="M69" s="52"/>
      <c r="N69" s="20"/>
      <c r="O69" s="57"/>
      <c r="P69" s="33"/>
      <c r="Q69" s="52" t="e">
        <f>SUM(P69/O69*100)</f>
        <v>#DIV/0!</v>
      </c>
      <c r="R69" s="194">
        <f>SUM(E69+H69+I69+L69+O69)</f>
        <v>975</v>
      </c>
    </row>
    <row r="70" spans="1:18" ht="12.75" customHeight="1">
      <c r="A70" s="15">
        <v>421412</v>
      </c>
      <c r="B70" s="30" t="s">
        <v>128</v>
      </c>
      <c r="C70" s="240"/>
      <c r="D70" s="240"/>
      <c r="E70" s="56"/>
      <c r="F70" s="28"/>
      <c r="G70" s="26"/>
      <c r="H70" s="39"/>
      <c r="I70" s="5">
        <v>252</v>
      </c>
      <c r="J70" s="28"/>
      <c r="K70" s="26"/>
      <c r="L70" s="5"/>
      <c r="M70" s="26"/>
      <c r="N70" s="39"/>
      <c r="O70" s="56">
        <v>70</v>
      </c>
      <c r="P70" s="28"/>
      <c r="Q70" s="26"/>
      <c r="R70" s="311">
        <f>SUM(E70+H70+I70+L70+O70)</f>
        <v>322</v>
      </c>
    </row>
    <row r="71" spans="1:18" ht="12.75" customHeight="1">
      <c r="A71" s="15">
        <v>421414</v>
      </c>
      <c r="B71" s="30" t="s">
        <v>130</v>
      </c>
      <c r="C71" s="240"/>
      <c r="D71" s="240"/>
      <c r="E71" s="56"/>
      <c r="F71" s="28"/>
      <c r="G71" s="26"/>
      <c r="H71" s="39"/>
      <c r="I71" s="5">
        <v>793</v>
      </c>
      <c r="J71" s="28"/>
      <c r="K71" s="26"/>
      <c r="L71" s="5"/>
      <c r="M71" s="26"/>
      <c r="N71" s="39"/>
      <c r="O71" s="56"/>
      <c r="P71" s="28"/>
      <c r="Q71" s="26"/>
      <c r="R71" s="311">
        <f>SUM(E71+H71+I71+L71+O71)</f>
        <v>793</v>
      </c>
    </row>
    <row r="72" spans="1:18" ht="12.75" customHeight="1" thickBot="1">
      <c r="A72" s="16">
        <v>421420</v>
      </c>
      <c r="B72" s="38" t="s">
        <v>131</v>
      </c>
      <c r="C72" s="240"/>
      <c r="D72" s="240"/>
      <c r="E72" s="60"/>
      <c r="F72" s="25"/>
      <c r="G72" s="46"/>
      <c r="H72" s="41"/>
      <c r="I72" s="10">
        <v>182</v>
      </c>
      <c r="J72" s="25"/>
      <c r="K72" s="46"/>
      <c r="L72" s="10"/>
      <c r="M72" s="46"/>
      <c r="N72" s="41"/>
      <c r="O72" s="60">
        <v>50</v>
      </c>
      <c r="P72" s="25"/>
      <c r="Q72" s="46">
        <f>SUM(P72/O72*100)</f>
        <v>0</v>
      </c>
      <c r="R72" s="104">
        <f>SUM(E72+H72+I72+L72+O72)</f>
        <v>232</v>
      </c>
    </row>
    <row r="73" spans="1:18" ht="12.75">
      <c r="A73" s="42">
        <v>421500</v>
      </c>
      <c r="B73" s="37" t="s">
        <v>213</v>
      </c>
      <c r="C73" s="240"/>
      <c r="D73" s="240"/>
      <c r="E73" s="57"/>
      <c r="F73" s="33"/>
      <c r="G73" s="52"/>
      <c r="H73" s="20"/>
      <c r="I73" s="193">
        <v>1898</v>
      </c>
      <c r="J73" s="33"/>
      <c r="K73" s="52"/>
      <c r="L73" s="193"/>
      <c r="M73" s="52"/>
      <c r="N73" s="20"/>
      <c r="O73" s="57">
        <v>40</v>
      </c>
      <c r="P73" s="33"/>
      <c r="Q73" s="52">
        <f>SUM(P73/O73*100)</f>
        <v>0</v>
      </c>
      <c r="R73" s="92">
        <f>SUM(E73+I73+L73+O73)</f>
        <v>1938</v>
      </c>
    </row>
    <row r="74" spans="1:18" ht="13.5" thickBot="1">
      <c r="A74" s="16">
        <v>421900</v>
      </c>
      <c r="B74" s="38" t="s">
        <v>196</v>
      </c>
      <c r="C74" s="240"/>
      <c r="D74" s="240"/>
      <c r="E74" s="60"/>
      <c r="F74" s="25"/>
      <c r="G74" s="46"/>
      <c r="H74" s="41"/>
      <c r="I74" s="10">
        <v>47</v>
      </c>
      <c r="J74" s="25"/>
      <c r="K74" s="46"/>
      <c r="L74" s="10"/>
      <c r="M74" s="46"/>
      <c r="N74" s="41"/>
      <c r="O74" s="60">
        <v>550</v>
      </c>
      <c r="P74" s="25"/>
      <c r="Q74" s="46">
        <f>SUM(P74/O74*100)</f>
        <v>0</v>
      </c>
      <c r="R74" s="143">
        <f>SUM(E74+H74+I74+L74+O74)</f>
        <v>597</v>
      </c>
    </row>
    <row r="75" spans="1:18" ht="13.5" thickBot="1">
      <c r="A75" s="270"/>
      <c r="B75" s="8"/>
      <c r="C75" s="131"/>
      <c r="D75" s="131"/>
      <c r="E75" s="240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</row>
    <row r="76" spans="1:18" ht="13.5" thickBot="1">
      <c r="A76" s="14">
        <v>422000</v>
      </c>
      <c r="B76" s="31" t="s">
        <v>57</v>
      </c>
      <c r="C76" s="131"/>
      <c r="D76" s="131"/>
      <c r="E76" s="48">
        <f>SUM(E77:E80)</f>
        <v>0</v>
      </c>
      <c r="F76" s="32"/>
      <c r="G76" s="23"/>
      <c r="H76" s="36">
        <f>SUM(H77:H80)</f>
        <v>0</v>
      </c>
      <c r="I76" s="48">
        <f>SUM(I77:I80)</f>
        <v>0</v>
      </c>
      <c r="J76" s="32"/>
      <c r="K76" s="54"/>
      <c r="L76" s="34">
        <f>SUM(L77:L80)</f>
        <v>145</v>
      </c>
      <c r="M76" s="54"/>
      <c r="N76" s="23"/>
      <c r="O76" s="48">
        <f>SUM(O77:O80)</f>
        <v>210</v>
      </c>
      <c r="P76" s="35"/>
      <c r="Q76" s="23"/>
      <c r="R76" s="48">
        <f>SUM(R77:R80)</f>
        <v>355</v>
      </c>
    </row>
    <row r="77" spans="1:18" ht="12.75">
      <c r="A77" s="144">
        <v>422100</v>
      </c>
      <c r="B77" s="98" t="s">
        <v>87</v>
      </c>
      <c r="C77" s="240"/>
      <c r="D77" s="240"/>
      <c r="E77" s="145">
        <v>0</v>
      </c>
      <c r="F77" s="146"/>
      <c r="G77" s="147"/>
      <c r="H77" s="151"/>
      <c r="I77" s="145">
        <v>0</v>
      </c>
      <c r="J77" s="146"/>
      <c r="K77" s="229"/>
      <c r="L77" s="312"/>
      <c r="M77" s="229"/>
      <c r="N77" s="147"/>
      <c r="O77" s="145">
        <v>80</v>
      </c>
      <c r="P77" s="152"/>
      <c r="Q77" s="147">
        <f>SUM(P77/O77*100)</f>
        <v>0</v>
      </c>
      <c r="R77" s="153">
        <f>SUM(E77+H77+I77+L77+O77)</f>
        <v>80</v>
      </c>
    </row>
    <row r="78" spans="1:18" ht="12.75">
      <c r="A78" s="15">
        <v>422200</v>
      </c>
      <c r="B78" s="30" t="s">
        <v>88</v>
      </c>
      <c r="C78" s="240"/>
      <c r="D78" s="240"/>
      <c r="E78" s="56"/>
      <c r="F78" s="28"/>
      <c r="G78" s="26"/>
      <c r="H78" s="39"/>
      <c r="I78" s="56"/>
      <c r="J78" s="28"/>
      <c r="K78" s="26"/>
      <c r="L78" s="5">
        <v>145</v>
      </c>
      <c r="M78" s="26"/>
      <c r="N78" s="39"/>
      <c r="O78" s="56">
        <v>80</v>
      </c>
      <c r="P78" s="28"/>
      <c r="Q78" s="39"/>
      <c r="R78" s="139">
        <f>SUM(E78+H78+I78+L78+O78)</f>
        <v>225</v>
      </c>
    </row>
    <row r="79" spans="1:18" ht="12.75">
      <c r="A79" s="15">
        <v>422300</v>
      </c>
      <c r="B79" s="30" t="s">
        <v>89</v>
      </c>
      <c r="C79" s="240"/>
      <c r="D79" s="240"/>
      <c r="E79" s="56"/>
      <c r="F79" s="28"/>
      <c r="G79" s="26"/>
      <c r="H79" s="39"/>
      <c r="I79" s="56">
        <v>0</v>
      </c>
      <c r="J79" s="28"/>
      <c r="K79" s="26"/>
      <c r="L79" s="5"/>
      <c r="M79" s="26"/>
      <c r="N79" s="39"/>
      <c r="O79" s="56">
        <v>50</v>
      </c>
      <c r="P79" s="28"/>
      <c r="Q79" s="39"/>
      <c r="R79" s="139">
        <f>SUM(E79+H79+I79+L79+O79)</f>
        <v>50</v>
      </c>
    </row>
    <row r="80" spans="1:18" ht="13.5" thickBot="1">
      <c r="A80" s="16">
        <v>422900</v>
      </c>
      <c r="B80" s="38" t="s">
        <v>107</v>
      </c>
      <c r="C80" s="240"/>
      <c r="D80" s="240"/>
      <c r="E80" s="60"/>
      <c r="F80" s="25"/>
      <c r="G80" s="46"/>
      <c r="H80" s="41"/>
      <c r="I80" s="60">
        <v>0</v>
      </c>
      <c r="J80" s="25"/>
      <c r="K80" s="46"/>
      <c r="L80" s="10"/>
      <c r="M80" s="46"/>
      <c r="N80" s="41"/>
      <c r="O80" s="60"/>
      <c r="P80" s="25"/>
      <c r="Q80" s="41"/>
      <c r="R80" s="138">
        <f>SUM(E80+H80+I80+L80+O80)</f>
        <v>0</v>
      </c>
    </row>
    <row r="81" spans="1:18" ht="13.5" thickBot="1">
      <c r="A81" s="270"/>
      <c r="B81" s="8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</row>
    <row r="82" spans="1:18" ht="13.5" thickBot="1">
      <c r="A82" s="14">
        <v>423000</v>
      </c>
      <c r="B82" s="65" t="s">
        <v>58</v>
      </c>
      <c r="C82" s="131"/>
      <c r="D82" s="131"/>
      <c r="E82" s="48">
        <f>SUM(E83+E84+E85+E91+E95+E102+E105+E106)</f>
        <v>83</v>
      </c>
      <c r="F82" s="32"/>
      <c r="G82" s="23"/>
      <c r="H82" s="36">
        <f>SUM(H83+H84+H85+H91+H95+H102+H105+H106)</f>
        <v>0</v>
      </c>
      <c r="I82" s="48">
        <f>SUM(I83+I84+I85+I91+I95+I102+I105+I106)</f>
        <v>5166</v>
      </c>
      <c r="J82" s="32"/>
      <c r="K82" s="54"/>
      <c r="L82" s="48">
        <f>SUM(L83+L84+L85+L91+L95+L102+L105+L106)</f>
        <v>89</v>
      </c>
      <c r="M82" s="54"/>
      <c r="N82" s="23"/>
      <c r="O82" s="48">
        <f>SUM(O83+O84+O85+O91+O95+O102+O105+O106)</f>
        <v>20441</v>
      </c>
      <c r="P82" s="35"/>
      <c r="Q82" s="23"/>
      <c r="R82" s="48">
        <f>SUM(R83+R84+R85+R91+R95+R102+R105+R106)</f>
        <v>25779</v>
      </c>
    </row>
    <row r="83" spans="1:18" ht="12.75">
      <c r="A83" s="97">
        <v>423100</v>
      </c>
      <c r="B83" s="98" t="s">
        <v>59</v>
      </c>
      <c r="C83" s="240"/>
      <c r="D83" s="240"/>
      <c r="E83" s="50"/>
      <c r="F83" s="99"/>
      <c r="G83" s="100"/>
      <c r="H83" s="101"/>
      <c r="I83" s="50"/>
      <c r="J83" s="99"/>
      <c r="K83" s="100"/>
      <c r="L83" s="148"/>
      <c r="M83" s="100"/>
      <c r="N83" s="101"/>
      <c r="O83" s="50">
        <v>5</v>
      </c>
      <c r="P83" s="149"/>
      <c r="Q83" s="299"/>
      <c r="R83" s="121">
        <f>SUM(E83:O83)</f>
        <v>5</v>
      </c>
    </row>
    <row r="84" spans="1:18" ht="13.5" thickBot="1">
      <c r="A84" s="190">
        <v>423200</v>
      </c>
      <c r="B84" s="108" t="s">
        <v>212</v>
      </c>
      <c r="C84" s="240"/>
      <c r="D84" s="240"/>
      <c r="E84" s="109"/>
      <c r="F84" s="29"/>
      <c r="G84" s="191"/>
      <c r="H84" s="62"/>
      <c r="I84" s="109">
        <v>2516</v>
      </c>
      <c r="J84" s="29"/>
      <c r="K84" s="191"/>
      <c r="L84" s="192"/>
      <c r="M84" s="191"/>
      <c r="N84" s="62"/>
      <c r="O84" s="109">
        <v>150</v>
      </c>
      <c r="P84" s="29"/>
      <c r="Q84" s="62"/>
      <c r="R84" s="224">
        <f>SUM(E84+I84+L84+O84)</f>
        <v>2666</v>
      </c>
    </row>
    <row r="85" spans="1:18" ht="13.5" thickBot="1">
      <c r="A85" s="89">
        <v>423300</v>
      </c>
      <c r="B85" s="225" t="s">
        <v>122</v>
      </c>
      <c r="C85" s="240"/>
      <c r="D85" s="240"/>
      <c r="E85" s="94"/>
      <c r="F85" s="95"/>
      <c r="G85" s="195"/>
      <c r="H85" s="198"/>
      <c r="I85" s="199">
        <f>SUM(I86:I90)</f>
        <v>1300</v>
      </c>
      <c r="J85" s="53"/>
      <c r="K85" s="122"/>
      <c r="L85" s="197">
        <f>SUM(L86:L90)</f>
        <v>37</v>
      </c>
      <c r="M85" s="122"/>
      <c r="N85" s="208"/>
      <c r="O85" s="199">
        <f>SUM(O86:O90)</f>
        <v>1764</v>
      </c>
      <c r="P85" s="53"/>
      <c r="Q85" s="122"/>
      <c r="R85" s="123">
        <f>SUM(R86:R90)</f>
        <v>3101</v>
      </c>
    </row>
    <row r="86" spans="1:18" ht="12.75" customHeight="1">
      <c r="A86" s="42">
        <v>423311</v>
      </c>
      <c r="B86" s="37" t="s">
        <v>60</v>
      </c>
      <c r="C86" s="240"/>
      <c r="D86" s="240"/>
      <c r="E86" s="57"/>
      <c r="F86" s="33"/>
      <c r="G86" s="52"/>
      <c r="H86" s="20"/>
      <c r="I86" s="57">
        <v>1200</v>
      </c>
      <c r="J86" s="33"/>
      <c r="K86" s="52"/>
      <c r="L86" s="193"/>
      <c r="M86" s="52"/>
      <c r="N86" s="20"/>
      <c r="O86" s="57">
        <v>1500</v>
      </c>
      <c r="P86" s="33"/>
      <c r="Q86" s="20">
        <f>SUM(P86/O86*100)</f>
        <v>0</v>
      </c>
      <c r="R86" s="127">
        <f>SUM(E86:O86)</f>
        <v>2700</v>
      </c>
    </row>
    <row r="87" spans="1:18" ht="12.75" customHeight="1">
      <c r="A87" s="15">
        <v>423321</v>
      </c>
      <c r="B87" s="30" t="s">
        <v>21</v>
      </c>
      <c r="C87" s="240"/>
      <c r="D87" s="240"/>
      <c r="E87" s="56"/>
      <c r="F87" s="28"/>
      <c r="G87" s="26"/>
      <c r="H87" s="39"/>
      <c r="I87" s="56"/>
      <c r="J87" s="28"/>
      <c r="K87" s="26"/>
      <c r="L87" s="5">
        <v>37</v>
      </c>
      <c r="M87" s="26"/>
      <c r="N87" s="39"/>
      <c r="O87" s="56">
        <v>100</v>
      </c>
      <c r="P87" s="28"/>
      <c r="Q87" s="39"/>
      <c r="R87" s="139">
        <f>SUM(E87:O87)</f>
        <v>137</v>
      </c>
    </row>
    <row r="88" spans="1:18" ht="12.75" customHeight="1">
      <c r="A88" s="15">
        <v>423322</v>
      </c>
      <c r="B88" s="30" t="s">
        <v>61</v>
      </c>
      <c r="C88" s="240"/>
      <c r="D88" s="240"/>
      <c r="E88" s="56"/>
      <c r="F88" s="28"/>
      <c r="G88" s="26"/>
      <c r="H88" s="39"/>
      <c r="I88" s="56"/>
      <c r="J88" s="28"/>
      <c r="K88" s="26"/>
      <c r="L88" s="5"/>
      <c r="M88" s="26"/>
      <c r="N88" s="39"/>
      <c r="O88" s="56">
        <v>100</v>
      </c>
      <c r="P88" s="28"/>
      <c r="Q88" s="39"/>
      <c r="R88" s="139">
        <f>SUM(E88:O88)</f>
        <v>100</v>
      </c>
    </row>
    <row r="89" spans="1:18" ht="12.75" customHeight="1">
      <c r="A89" s="15">
        <v>423391</v>
      </c>
      <c r="B89" s="30" t="s">
        <v>22</v>
      </c>
      <c r="C89" s="240"/>
      <c r="D89" s="240"/>
      <c r="E89" s="56"/>
      <c r="F89" s="28"/>
      <c r="G89" s="26"/>
      <c r="H89" s="39"/>
      <c r="I89" s="56">
        <v>100</v>
      </c>
      <c r="J89" s="28"/>
      <c r="K89" s="26"/>
      <c r="L89" s="5"/>
      <c r="M89" s="26"/>
      <c r="N89" s="39"/>
      <c r="O89" s="56">
        <v>50</v>
      </c>
      <c r="P89" s="28"/>
      <c r="Q89" s="39"/>
      <c r="R89" s="139">
        <f>SUM(E89:O89)</f>
        <v>150</v>
      </c>
    </row>
    <row r="90" spans="1:18" ht="12.75" customHeight="1" thickBot="1">
      <c r="A90" s="16">
        <v>423399</v>
      </c>
      <c r="B90" s="38" t="s">
        <v>62</v>
      </c>
      <c r="C90" s="240"/>
      <c r="D90" s="240"/>
      <c r="E90" s="60"/>
      <c r="F90" s="25"/>
      <c r="G90" s="46"/>
      <c r="H90" s="41"/>
      <c r="I90" s="60"/>
      <c r="J90" s="25"/>
      <c r="K90" s="46"/>
      <c r="L90" s="10"/>
      <c r="M90" s="46"/>
      <c r="N90" s="41"/>
      <c r="O90" s="60">
        <v>14</v>
      </c>
      <c r="P90" s="25"/>
      <c r="Q90" s="41"/>
      <c r="R90" s="138">
        <f>SUM(E90:O90)</f>
        <v>14</v>
      </c>
    </row>
    <row r="91" spans="1:18" ht="13.5" thickBot="1">
      <c r="A91" s="89">
        <v>423400</v>
      </c>
      <c r="B91" s="90" t="s">
        <v>123</v>
      </c>
      <c r="C91" s="240"/>
      <c r="D91" s="240"/>
      <c r="E91" s="94">
        <v>0</v>
      </c>
      <c r="F91" s="95"/>
      <c r="G91" s="195"/>
      <c r="H91" s="198"/>
      <c r="I91" s="199">
        <f>SUM(I92:I94)</f>
        <v>36</v>
      </c>
      <c r="J91" s="53"/>
      <c r="K91" s="122"/>
      <c r="L91" s="199">
        <f>SUM(L92:L94)</f>
        <v>52</v>
      </c>
      <c r="M91" s="122"/>
      <c r="N91" s="208"/>
      <c r="O91" s="199">
        <f>SUM(O92:O94)</f>
        <v>100</v>
      </c>
      <c r="P91" s="53"/>
      <c r="Q91" s="122"/>
      <c r="R91" s="123">
        <f>SUM(R92:R94)</f>
        <v>188</v>
      </c>
    </row>
    <row r="92" spans="1:18" ht="12.75" customHeight="1">
      <c r="A92" s="15">
        <v>423413</v>
      </c>
      <c r="B92" s="30" t="s">
        <v>23</v>
      </c>
      <c r="C92" s="240"/>
      <c r="D92" s="240"/>
      <c r="E92" s="56"/>
      <c r="F92" s="28"/>
      <c r="G92" s="26"/>
      <c r="H92" s="39"/>
      <c r="I92" s="56"/>
      <c r="J92" s="28"/>
      <c r="K92" s="26"/>
      <c r="L92" s="5">
        <v>52</v>
      </c>
      <c r="M92" s="26"/>
      <c r="N92" s="39"/>
      <c r="O92" s="56">
        <v>50</v>
      </c>
      <c r="P92" s="140"/>
      <c r="Q92" s="226"/>
      <c r="R92" s="139">
        <f>SUM(E92:O92)</f>
        <v>102</v>
      </c>
    </row>
    <row r="93" spans="1:18" ht="12.75" customHeight="1">
      <c r="A93" s="15">
        <v>423432</v>
      </c>
      <c r="B93" s="30" t="s">
        <v>63</v>
      </c>
      <c r="C93" s="240"/>
      <c r="D93" s="240"/>
      <c r="E93" s="56"/>
      <c r="F93" s="28"/>
      <c r="G93" s="26"/>
      <c r="H93" s="39"/>
      <c r="I93" s="56">
        <v>36</v>
      </c>
      <c r="J93" s="28"/>
      <c r="K93" s="26"/>
      <c r="L93" s="5"/>
      <c r="M93" s="26"/>
      <c r="N93" s="39"/>
      <c r="O93" s="56">
        <v>50</v>
      </c>
      <c r="P93" s="140"/>
      <c r="Q93" s="226"/>
      <c r="R93" s="139">
        <f>SUM(E93:O93)</f>
        <v>86</v>
      </c>
    </row>
    <row r="94" spans="1:18" ht="12.75" customHeight="1" thickBot="1">
      <c r="A94" s="16">
        <v>423449</v>
      </c>
      <c r="B94" s="38" t="s">
        <v>24</v>
      </c>
      <c r="C94" s="240"/>
      <c r="D94" s="240"/>
      <c r="E94" s="60"/>
      <c r="F94" s="25"/>
      <c r="G94" s="46"/>
      <c r="H94" s="41"/>
      <c r="I94" s="60"/>
      <c r="J94" s="25"/>
      <c r="K94" s="46"/>
      <c r="L94" s="10"/>
      <c r="M94" s="46"/>
      <c r="N94" s="41"/>
      <c r="O94" s="60"/>
      <c r="P94" s="136"/>
      <c r="Q94" s="137"/>
      <c r="R94" s="138">
        <f>SUM(E94:O94)</f>
        <v>0</v>
      </c>
    </row>
    <row r="95" spans="1:18" ht="13.5" thickBot="1">
      <c r="A95" s="206">
        <v>423500</v>
      </c>
      <c r="B95" s="207" t="s">
        <v>124</v>
      </c>
      <c r="C95" s="240"/>
      <c r="D95" s="240"/>
      <c r="E95" s="199">
        <f>SUM(E96:E101)</f>
        <v>83</v>
      </c>
      <c r="F95" s="53"/>
      <c r="G95" s="122"/>
      <c r="H95" s="200"/>
      <c r="I95" s="199">
        <f>SUM(I96:I101)</f>
        <v>0</v>
      </c>
      <c r="J95" s="53"/>
      <c r="K95" s="122"/>
      <c r="L95" s="197"/>
      <c r="M95" s="122"/>
      <c r="N95" s="208"/>
      <c r="O95" s="199">
        <f>SUM(O96:O101)</f>
        <v>9947</v>
      </c>
      <c r="P95" s="53"/>
      <c r="Q95" s="122">
        <f>SUM(P95/O95*100)</f>
        <v>0</v>
      </c>
      <c r="R95" s="123">
        <f>SUM(R96:R101)</f>
        <v>10030</v>
      </c>
    </row>
    <row r="96" spans="1:18" ht="12.75" customHeight="1">
      <c r="A96" s="42">
        <v>423521</v>
      </c>
      <c r="B96" s="37" t="s">
        <v>25</v>
      </c>
      <c r="C96" s="240"/>
      <c r="D96" s="240"/>
      <c r="E96" s="57"/>
      <c r="F96" s="33"/>
      <c r="G96" s="52"/>
      <c r="H96" s="20"/>
      <c r="I96" s="57"/>
      <c r="J96" s="33"/>
      <c r="K96" s="52"/>
      <c r="L96" s="193"/>
      <c r="M96" s="52"/>
      <c r="N96" s="20"/>
      <c r="O96" s="57"/>
      <c r="P96" s="33"/>
      <c r="Q96" s="20"/>
      <c r="R96" s="127">
        <f aca="true" t="shared" si="2" ref="R96:R101">SUM(E96:O96)</f>
        <v>0</v>
      </c>
    </row>
    <row r="97" spans="1:18" ht="12.75" customHeight="1">
      <c r="A97" s="15">
        <v>423591</v>
      </c>
      <c r="B97" s="30" t="s">
        <v>64</v>
      </c>
      <c r="C97" s="240"/>
      <c r="D97" s="240"/>
      <c r="E97" s="56"/>
      <c r="F97" s="28"/>
      <c r="G97" s="26"/>
      <c r="H97" s="39"/>
      <c r="I97" s="56"/>
      <c r="J97" s="28"/>
      <c r="K97" s="26"/>
      <c r="L97" s="5"/>
      <c r="M97" s="26"/>
      <c r="N97" s="39"/>
      <c r="O97" s="56">
        <v>5697</v>
      </c>
      <c r="P97" s="28"/>
      <c r="Q97" s="39"/>
      <c r="R97" s="139">
        <f t="shared" si="2"/>
        <v>5697</v>
      </c>
    </row>
    <row r="98" spans="1:18" ht="12.75" customHeight="1">
      <c r="A98" s="15">
        <v>423592</v>
      </c>
      <c r="B98" s="30" t="s">
        <v>202</v>
      </c>
      <c r="C98" s="240"/>
      <c r="D98" s="240"/>
      <c r="E98" s="56">
        <v>83</v>
      </c>
      <c r="F98" s="28"/>
      <c r="G98" s="26"/>
      <c r="H98" s="39"/>
      <c r="I98" s="56"/>
      <c r="J98" s="28"/>
      <c r="K98" s="26"/>
      <c r="L98" s="5"/>
      <c r="M98" s="26"/>
      <c r="N98" s="39"/>
      <c r="O98" s="56"/>
      <c r="P98" s="28"/>
      <c r="Q98" s="39"/>
      <c r="R98" s="139">
        <f t="shared" si="2"/>
        <v>83</v>
      </c>
    </row>
    <row r="99" spans="1:18" ht="12.75" customHeight="1">
      <c r="A99" s="15">
        <v>4235921</v>
      </c>
      <c r="B99" s="30" t="s">
        <v>65</v>
      </c>
      <c r="C99" s="240"/>
      <c r="D99" s="240"/>
      <c r="E99" s="56"/>
      <c r="F99" s="28"/>
      <c r="G99" s="26"/>
      <c r="H99" s="39"/>
      <c r="I99" s="56"/>
      <c r="J99" s="28"/>
      <c r="K99" s="26"/>
      <c r="L99" s="5"/>
      <c r="M99" s="26"/>
      <c r="N99" s="39"/>
      <c r="O99" s="56">
        <v>50</v>
      </c>
      <c r="P99" s="28"/>
      <c r="Q99" s="39"/>
      <c r="R99" s="139">
        <f t="shared" si="2"/>
        <v>50</v>
      </c>
    </row>
    <row r="100" spans="1:18" ht="12.75" customHeight="1">
      <c r="A100" s="190">
        <v>4235923</v>
      </c>
      <c r="B100" s="108" t="s">
        <v>135</v>
      </c>
      <c r="C100" s="240"/>
      <c r="D100" s="240"/>
      <c r="E100" s="109"/>
      <c r="F100" s="29"/>
      <c r="G100" s="191"/>
      <c r="H100" s="62"/>
      <c r="I100" s="109"/>
      <c r="J100" s="29"/>
      <c r="K100" s="191"/>
      <c r="L100" s="192"/>
      <c r="M100" s="191"/>
      <c r="N100" s="62"/>
      <c r="O100" s="109"/>
      <c r="P100" s="29"/>
      <c r="Q100" s="62"/>
      <c r="R100" s="139">
        <f t="shared" si="2"/>
        <v>0</v>
      </c>
    </row>
    <row r="101" spans="1:18" ht="12.75" customHeight="1" thickBot="1">
      <c r="A101" s="16">
        <v>423599</v>
      </c>
      <c r="B101" s="38" t="s">
        <v>26</v>
      </c>
      <c r="C101" s="240"/>
      <c r="D101" s="240"/>
      <c r="E101" s="60"/>
      <c r="F101" s="25"/>
      <c r="G101" s="46"/>
      <c r="H101" s="41"/>
      <c r="I101" s="60"/>
      <c r="J101" s="25"/>
      <c r="K101" s="46"/>
      <c r="L101" s="10"/>
      <c r="M101" s="46"/>
      <c r="N101" s="41"/>
      <c r="O101" s="60">
        <v>4200</v>
      </c>
      <c r="P101" s="25"/>
      <c r="Q101" s="41"/>
      <c r="R101" s="138">
        <f t="shared" si="2"/>
        <v>4200</v>
      </c>
    </row>
    <row r="102" spans="1:18" ht="13.5" thickBot="1">
      <c r="A102" s="206">
        <v>423600</v>
      </c>
      <c r="B102" s="227" t="s">
        <v>138</v>
      </c>
      <c r="C102" s="240"/>
      <c r="D102" s="240"/>
      <c r="E102" s="199"/>
      <c r="F102" s="53"/>
      <c r="G102" s="122"/>
      <c r="H102" s="208"/>
      <c r="I102" s="199">
        <f>SUM(I103:I104)</f>
        <v>1314</v>
      </c>
      <c r="J102" s="53"/>
      <c r="K102" s="122"/>
      <c r="L102" s="199">
        <f>SUM(L103:L104)</f>
        <v>0</v>
      </c>
      <c r="M102" s="122"/>
      <c r="N102" s="208"/>
      <c r="O102" s="199">
        <f>SUM(O103:O104)</f>
        <v>365</v>
      </c>
      <c r="P102" s="53"/>
      <c r="Q102" s="208"/>
      <c r="R102" s="199">
        <f>SUM(R103:R104)</f>
        <v>1679</v>
      </c>
    </row>
    <row r="103" spans="1:18" ht="12.75">
      <c r="A103" s="42">
        <v>423611</v>
      </c>
      <c r="B103" s="313" t="s">
        <v>136</v>
      </c>
      <c r="C103" s="240"/>
      <c r="D103" s="240"/>
      <c r="E103" s="57"/>
      <c r="F103" s="33"/>
      <c r="G103" s="52"/>
      <c r="H103" s="20"/>
      <c r="I103" s="57">
        <v>1314</v>
      </c>
      <c r="J103" s="33"/>
      <c r="K103" s="52"/>
      <c r="L103" s="193"/>
      <c r="M103" s="52"/>
      <c r="N103" s="20"/>
      <c r="O103" s="57">
        <v>15</v>
      </c>
      <c r="P103" s="219"/>
      <c r="Q103" s="314"/>
      <c r="R103" s="127">
        <f>SUM(E103:O103)</f>
        <v>1329</v>
      </c>
    </row>
    <row r="104" spans="1:18" ht="13.5" thickBot="1">
      <c r="A104" s="63">
        <v>423613</v>
      </c>
      <c r="B104" s="315" t="s">
        <v>137</v>
      </c>
      <c r="C104" s="240"/>
      <c r="D104" s="240"/>
      <c r="E104" s="51"/>
      <c r="F104" s="43"/>
      <c r="G104" s="103"/>
      <c r="H104" s="22"/>
      <c r="I104" s="51"/>
      <c r="J104" s="43"/>
      <c r="K104" s="103"/>
      <c r="L104" s="201"/>
      <c r="M104" s="103"/>
      <c r="N104" s="22"/>
      <c r="O104" s="51">
        <v>350</v>
      </c>
      <c r="P104" s="154"/>
      <c r="Q104" s="155"/>
      <c r="R104" s="83">
        <f>SUM(E104:O104)</f>
        <v>350</v>
      </c>
    </row>
    <row r="105" spans="1:18" ht="13.5" thickBot="1">
      <c r="A105" s="220">
        <v>423700</v>
      </c>
      <c r="B105" s="221" t="s">
        <v>66</v>
      </c>
      <c r="C105" s="240"/>
      <c r="D105" s="240"/>
      <c r="E105" s="189"/>
      <c r="F105" s="47"/>
      <c r="G105" s="17"/>
      <c r="H105" s="21"/>
      <c r="I105" s="189"/>
      <c r="J105" s="47"/>
      <c r="K105" s="17"/>
      <c r="L105" s="223"/>
      <c r="M105" s="17"/>
      <c r="N105" s="21"/>
      <c r="O105" s="189">
        <v>200</v>
      </c>
      <c r="P105" s="87"/>
      <c r="Q105" s="82">
        <f>SUM(P105/O105*100)</f>
        <v>0</v>
      </c>
      <c r="R105" s="66">
        <f>SUM(E105:O105)</f>
        <v>200</v>
      </c>
    </row>
    <row r="106" spans="1:18" ht="13.5" thickBot="1">
      <c r="A106" s="206">
        <v>423900</v>
      </c>
      <c r="B106" s="207" t="s">
        <v>67</v>
      </c>
      <c r="C106" s="240"/>
      <c r="D106" s="240"/>
      <c r="E106" s="199"/>
      <c r="F106" s="53"/>
      <c r="G106" s="122"/>
      <c r="H106" s="208"/>
      <c r="I106" s="199">
        <f>SUM(I107:I108)</f>
        <v>0</v>
      </c>
      <c r="J106" s="53"/>
      <c r="K106" s="122"/>
      <c r="L106" s="197"/>
      <c r="M106" s="122"/>
      <c r="N106" s="208"/>
      <c r="O106" s="199">
        <f>SUM(O107:O108)</f>
        <v>7910</v>
      </c>
      <c r="P106" s="53"/>
      <c r="Q106" s="208"/>
      <c r="R106" s="199">
        <f>SUM(R107:R108)</f>
        <v>7910</v>
      </c>
    </row>
    <row r="107" spans="1:18" ht="12.75">
      <c r="A107" s="42">
        <v>423911</v>
      </c>
      <c r="B107" s="37" t="s">
        <v>209</v>
      </c>
      <c r="C107" s="240"/>
      <c r="D107" s="240"/>
      <c r="E107" s="57"/>
      <c r="F107" s="33"/>
      <c r="G107" s="52"/>
      <c r="H107" s="20"/>
      <c r="I107" s="57"/>
      <c r="J107" s="33"/>
      <c r="K107" s="52"/>
      <c r="L107" s="193"/>
      <c r="M107" s="52"/>
      <c r="N107" s="20"/>
      <c r="O107" s="57">
        <v>100</v>
      </c>
      <c r="P107" s="219"/>
      <c r="Q107" s="228"/>
      <c r="R107" s="92">
        <f>SUM(E107:O107)</f>
        <v>100</v>
      </c>
    </row>
    <row r="108" spans="1:18" ht="13.5" thickBot="1">
      <c r="A108" s="16">
        <v>423912</v>
      </c>
      <c r="B108" s="38" t="s">
        <v>139</v>
      </c>
      <c r="C108" s="240"/>
      <c r="D108" s="240"/>
      <c r="E108" s="60"/>
      <c r="F108" s="25"/>
      <c r="G108" s="46"/>
      <c r="H108" s="41"/>
      <c r="I108" s="60"/>
      <c r="J108" s="25"/>
      <c r="K108" s="46"/>
      <c r="L108" s="10"/>
      <c r="M108" s="46"/>
      <c r="N108" s="41"/>
      <c r="O108" s="60">
        <v>7810</v>
      </c>
      <c r="P108" s="136"/>
      <c r="Q108" s="142"/>
      <c r="R108" s="143">
        <f>SUM(E108:O108)</f>
        <v>7810</v>
      </c>
    </row>
    <row r="109" spans="1:18" ht="13.5" thickBot="1">
      <c r="A109" s="8"/>
      <c r="B109" s="8"/>
      <c r="C109" s="131"/>
      <c r="D109" s="131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</row>
    <row r="110" spans="1:18" ht="13.5" thickBot="1">
      <c r="A110" s="14">
        <v>424000</v>
      </c>
      <c r="B110" s="31" t="s">
        <v>68</v>
      </c>
      <c r="C110" s="131"/>
      <c r="D110" s="131"/>
      <c r="E110" s="48">
        <f>SUM(E111:E113)</f>
        <v>0</v>
      </c>
      <c r="F110" s="32"/>
      <c r="G110" s="54"/>
      <c r="H110" s="12">
        <f>SUM(H111:H113)</f>
        <v>0</v>
      </c>
      <c r="I110" s="48">
        <f>SUM(I111:I113)</f>
        <v>552</v>
      </c>
      <c r="J110" s="32"/>
      <c r="K110" s="54"/>
      <c r="L110" s="6">
        <f>SUM(L111:L113)</f>
        <v>0</v>
      </c>
      <c r="M110" s="54"/>
      <c r="N110" s="23"/>
      <c r="O110" s="48">
        <f>SUM(O111:O113)</f>
        <v>305</v>
      </c>
      <c r="P110" s="32"/>
      <c r="Q110" s="54"/>
      <c r="R110" s="55">
        <f>SUM(R111:R113)</f>
        <v>857</v>
      </c>
    </row>
    <row r="111" spans="1:18" ht="12.75">
      <c r="A111" s="97">
        <v>4243111</v>
      </c>
      <c r="B111" s="98" t="s">
        <v>27</v>
      </c>
      <c r="C111" s="240"/>
      <c r="D111" s="240"/>
      <c r="E111" s="50"/>
      <c r="F111" s="99"/>
      <c r="G111" s="100"/>
      <c r="H111" s="101"/>
      <c r="I111" s="50"/>
      <c r="J111" s="99"/>
      <c r="K111" s="100"/>
      <c r="L111" s="148"/>
      <c r="M111" s="100"/>
      <c r="N111" s="101"/>
      <c r="O111" s="50">
        <v>5</v>
      </c>
      <c r="P111" s="99"/>
      <c r="Q111" s="100"/>
      <c r="R111" s="222">
        <f>SUM(E111:O111)</f>
        <v>5</v>
      </c>
    </row>
    <row r="112" spans="1:18" ht="12.75">
      <c r="A112" s="220">
        <v>424900</v>
      </c>
      <c r="B112" s="221" t="s">
        <v>116</v>
      </c>
      <c r="C112" s="131"/>
      <c r="D112" s="131"/>
      <c r="E112" s="189"/>
      <c r="F112" s="47"/>
      <c r="G112" s="17"/>
      <c r="H112" s="21"/>
      <c r="I112" s="189"/>
      <c r="J112" s="47"/>
      <c r="K112" s="17"/>
      <c r="L112" s="223"/>
      <c r="M112" s="17"/>
      <c r="N112" s="21"/>
      <c r="O112" s="189">
        <v>100</v>
      </c>
      <c r="P112" s="47"/>
      <c r="Q112" s="17"/>
      <c r="R112" s="84">
        <f>SUM(E112:O112)</f>
        <v>100</v>
      </c>
    </row>
    <row r="113" spans="1:18" ht="13.5" thickBot="1">
      <c r="A113" s="16">
        <v>424351</v>
      </c>
      <c r="B113" s="38" t="s">
        <v>158</v>
      </c>
      <c r="C113" s="240"/>
      <c r="D113" s="240"/>
      <c r="E113" s="60"/>
      <c r="F113" s="25"/>
      <c r="G113" s="46"/>
      <c r="H113" s="41"/>
      <c r="I113" s="60">
        <v>552</v>
      </c>
      <c r="J113" s="25"/>
      <c r="K113" s="46"/>
      <c r="L113" s="10"/>
      <c r="M113" s="46"/>
      <c r="N113" s="41"/>
      <c r="O113" s="60">
        <v>200</v>
      </c>
      <c r="P113" s="25"/>
      <c r="Q113" s="46"/>
      <c r="R113" s="143">
        <f>SUM(E113:O113)</f>
        <v>752</v>
      </c>
    </row>
    <row r="114" spans="1:18" ht="13.5" thickBot="1">
      <c r="A114" s="8"/>
      <c r="B114" s="8"/>
      <c r="C114" s="131"/>
      <c r="D114" s="131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</row>
    <row r="115" spans="1:18" ht="13.5" thickBot="1">
      <c r="A115" s="14">
        <v>425000</v>
      </c>
      <c r="B115" s="31" t="s">
        <v>69</v>
      </c>
      <c r="C115" s="131"/>
      <c r="D115" s="131"/>
      <c r="E115" s="48">
        <f>SUM(E116+E126)</f>
        <v>3600</v>
      </c>
      <c r="F115" s="32"/>
      <c r="G115" s="54"/>
      <c r="H115" s="12">
        <f>SUM(H116+H126)</f>
        <v>0</v>
      </c>
      <c r="I115" s="48">
        <f>SUM(I116+I126)</f>
        <v>3374</v>
      </c>
      <c r="J115" s="32"/>
      <c r="K115" s="54"/>
      <c r="L115" s="6">
        <f>SUM(L116+L126)</f>
        <v>0</v>
      </c>
      <c r="M115" s="54"/>
      <c r="N115" s="23"/>
      <c r="O115" s="48">
        <f>SUM(O116+O126)</f>
        <v>3151</v>
      </c>
      <c r="P115" s="32"/>
      <c r="Q115" s="54"/>
      <c r="R115" s="55">
        <f>SUM(E115:O115)</f>
        <v>10125</v>
      </c>
    </row>
    <row r="116" spans="1:18" ht="13.5" thickBot="1">
      <c r="A116" s="13">
        <v>425100</v>
      </c>
      <c r="B116" s="93" t="s">
        <v>70</v>
      </c>
      <c r="C116" s="131"/>
      <c r="D116" s="131"/>
      <c r="E116" s="48">
        <f>SUM(E117:E125)</f>
        <v>3600</v>
      </c>
      <c r="F116" s="32"/>
      <c r="G116" s="54"/>
      <c r="H116" s="12">
        <f>SUM(H117:H125)</f>
        <v>0</v>
      </c>
      <c r="I116" s="48">
        <f>SUM(I117:I125)</f>
        <v>197</v>
      </c>
      <c r="J116" s="32"/>
      <c r="K116" s="54"/>
      <c r="L116" s="48">
        <f>SUM(L117:L125)</f>
        <v>0</v>
      </c>
      <c r="M116" s="54"/>
      <c r="N116" s="23"/>
      <c r="O116" s="48">
        <f>SUM(O117:O125)</f>
        <v>495</v>
      </c>
      <c r="P116" s="32"/>
      <c r="Q116" s="54"/>
      <c r="R116" s="48">
        <f>SUM(R117:R125)</f>
        <v>4292</v>
      </c>
    </row>
    <row r="117" spans="1:18" ht="12.75" customHeight="1">
      <c r="A117" s="42">
        <v>425111</v>
      </c>
      <c r="B117" s="37" t="s">
        <v>28</v>
      </c>
      <c r="C117" s="131"/>
      <c r="D117" s="131"/>
      <c r="E117" s="57"/>
      <c r="F117" s="33"/>
      <c r="G117" s="52"/>
      <c r="H117" s="20">
        <v>0</v>
      </c>
      <c r="I117" s="57">
        <v>10</v>
      </c>
      <c r="J117" s="33"/>
      <c r="K117" s="52"/>
      <c r="L117" s="193"/>
      <c r="M117" s="52"/>
      <c r="N117" s="20"/>
      <c r="O117" s="57">
        <v>150</v>
      </c>
      <c r="P117" s="33"/>
      <c r="Q117" s="52"/>
      <c r="R117" s="92">
        <f aca="true" t="shared" si="3" ref="R117:R125">SUM(E117:O117)</f>
        <v>160</v>
      </c>
    </row>
    <row r="118" spans="1:18" ht="12.75" customHeight="1">
      <c r="A118" s="15">
        <v>425112</v>
      </c>
      <c r="B118" s="30" t="s">
        <v>29</v>
      </c>
      <c r="C118" s="240"/>
      <c r="D118" s="240"/>
      <c r="E118" s="56"/>
      <c r="F118" s="28"/>
      <c r="G118" s="26"/>
      <c r="H118" s="39"/>
      <c r="I118" s="56"/>
      <c r="J118" s="28"/>
      <c r="K118" s="26"/>
      <c r="L118" s="5"/>
      <c r="M118" s="26"/>
      <c r="N118" s="39"/>
      <c r="O118" s="56">
        <v>20</v>
      </c>
      <c r="P118" s="28"/>
      <c r="Q118" s="26"/>
      <c r="R118" s="84">
        <f t="shared" si="3"/>
        <v>20</v>
      </c>
    </row>
    <row r="119" spans="1:18" ht="12.75" customHeight="1">
      <c r="A119" s="15">
        <v>425113</v>
      </c>
      <c r="B119" s="30" t="s">
        <v>30</v>
      </c>
      <c r="C119" s="240"/>
      <c r="D119" s="240"/>
      <c r="E119" s="56">
        <v>3600</v>
      </c>
      <c r="F119" s="28"/>
      <c r="G119" s="26"/>
      <c r="H119" s="39"/>
      <c r="I119" s="56"/>
      <c r="J119" s="28"/>
      <c r="K119" s="26"/>
      <c r="L119" s="5"/>
      <c r="M119" s="26"/>
      <c r="N119" s="39"/>
      <c r="O119" s="56"/>
      <c r="P119" s="28"/>
      <c r="Q119" s="26"/>
      <c r="R119" s="84">
        <f t="shared" si="3"/>
        <v>3600</v>
      </c>
    </row>
    <row r="120" spans="1:18" ht="12.75" customHeight="1">
      <c r="A120" s="15">
        <v>425114</v>
      </c>
      <c r="B120" s="30" t="s">
        <v>132</v>
      </c>
      <c r="C120" s="240"/>
      <c r="D120" s="240"/>
      <c r="E120" s="56"/>
      <c r="F120" s="28"/>
      <c r="G120" s="26"/>
      <c r="H120" s="39"/>
      <c r="I120" s="56"/>
      <c r="J120" s="28"/>
      <c r="K120" s="26"/>
      <c r="L120" s="5"/>
      <c r="M120" s="26"/>
      <c r="N120" s="39"/>
      <c r="O120" s="56"/>
      <c r="P120" s="28"/>
      <c r="Q120" s="26"/>
      <c r="R120" s="84">
        <f t="shared" si="3"/>
        <v>0</v>
      </c>
    </row>
    <row r="121" spans="1:18" ht="12.75" customHeight="1">
      <c r="A121" s="15">
        <v>425115</v>
      </c>
      <c r="B121" s="30" t="s">
        <v>71</v>
      </c>
      <c r="C121" s="240"/>
      <c r="D121" s="240"/>
      <c r="E121" s="56"/>
      <c r="F121" s="28"/>
      <c r="G121" s="26"/>
      <c r="H121" s="39"/>
      <c r="I121" s="56">
        <v>50</v>
      </c>
      <c r="J121" s="28"/>
      <c r="K121" s="26"/>
      <c r="L121" s="5"/>
      <c r="M121" s="26"/>
      <c r="N121" s="39"/>
      <c r="O121" s="56">
        <v>200</v>
      </c>
      <c r="P121" s="28"/>
      <c r="Q121" s="26"/>
      <c r="R121" s="84">
        <f t="shared" si="3"/>
        <v>250</v>
      </c>
    </row>
    <row r="122" spans="1:18" ht="12.75" customHeight="1">
      <c r="A122" s="15">
        <v>425117</v>
      </c>
      <c r="B122" s="30" t="s">
        <v>31</v>
      </c>
      <c r="C122" s="240"/>
      <c r="D122" s="240"/>
      <c r="E122" s="56"/>
      <c r="F122" s="28"/>
      <c r="G122" s="26"/>
      <c r="H122" s="39"/>
      <c r="I122" s="56">
        <v>10</v>
      </c>
      <c r="J122" s="28"/>
      <c r="K122" s="26"/>
      <c r="L122" s="5"/>
      <c r="M122" s="26"/>
      <c r="N122" s="39"/>
      <c r="O122" s="56"/>
      <c r="P122" s="28"/>
      <c r="Q122" s="26"/>
      <c r="R122" s="84">
        <f t="shared" si="3"/>
        <v>10</v>
      </c>
    </row>
    <row r="123" spans="1:18" ht="12.75" customHeight="1">
      <c r="A123" s="15">
        <v>425118</v>
      </c>
      <c r="B123" s="30" t="s">
        <v>140</v>
      </c>
      <c r="C123" s="240"/>
      <c r="D123" s="240"/>
      <c r="E123" s="56"/>
      <c r="F123" s="28"/>
      <c r="G123" s="26"/>
      <c r="H123" s="39"/>
      <c r="I123" s="56">
        <v>7</v>
      </c>
      <c r="J123" s="28"/>
      <c r="K123" s="26"/>
      <c r="L123" s="5"/>
      <c r="M123" s="26"/>
      <c r="N123" s="39"/>
      <c r="O123" s="56">
        <v>25</v>
      </c>
      <c r="P123" s="28"/>
      <c r="Q123" s="26"/>
      <c r="R123" s="84">
        <f t="shared" si="3"/>
        <v>32</v>
      </c>
    </row>
    <row r="124" spans="1:18" ht="12.75" customHeight="1">
      <c r="A124" s="15">
        <v>425119</v>
      </c>
      <c r="B124" s="30" t="s">
        <v>75</v>
      </c>
      <c r="C124" s="240"/>
      <c r="D124" s="240"/>
      <c r="E124" s="56"/>
      <c r="F124" s="28"/>
      <c r="G124" s="26"/>
      <c r="H124" s="39"/>
      <c r="I124" s="56">
        <v>60</v>
      </c>
      <c r="J124" s="28"/>
      <c r="K124" s="26"/>
      <c r="L124" s="5"/>
      <c r="M124" s="26"/>
      <c r="N124" s="39"/>
      <c r="O124" s="56">
        <v>50</v>
      </c>
      <c r="P124" s="28"/>
      <c r="Q124" s="26"/>
      <c r="R124" s="84">
        <f t="shared" si="3"/>
        <v>110</v>
      </c>
    </row>
    <row r="125" spans="1:18" ht="12.75" customHeight="1" thickBot="1">
      <c r="A125" s="190">
        <v>425191</v>
      </c>
      <c r="B125" s="108" t="s">
        <v>32</v>
      </c>
      <c r="C125" s="240"/>
      <c r="D125" s="240"/>
      <c r="E125" s="109"/>
      <c r="F125" s="29"/>
      <c r="G125" s="191"/>
      <c r="H125" s="62"/>
      <c r="I125" s="109">
        <v>60</v>
      </c>
      <c r="J125" s="29"/>
      <c r="K125" s="191"/>
      <c r="L125" s="192"/>
      <c r="M125" s="191"/>
      <c r="N125" s="62"/>
      <c r="O125" s="109">
        <v>50</v>
      </c>
      <c r="P125" s="29"/>
      <c r="Q125" s="191"/>
      <c r="R125" s="301">
        <f t="shared" si="3"/>
        <v>110</v>
      </c>
    </row>
    <row r="126" spans="1:18" ht="13.5" thickBot="1">
      <c r="A126" s="13">
        <v>425200</v>
      </c>
      <c r="B126" s="93" t="s">
        <v>72</v>
      </c>
      <c r="C126" s="131"/>
      <c r="D126" s="131"/>
      <c r="E126" s="48">
        <f>SUM(E127:E138)</f>
        <v>0</v>
      </c>
      <c r="F126" s="32"/>
      <c r="G126" s="54"/>
      <c r="H126" s="12">
        <f>SUM(H127:H138)</f>
        <v>0</v>
      </c>
      <c r="I126" s="48">
        <f>SUM(I127:I139)</f>
        <v>3177</v>
      </c>
      <c r="J126" s="32"/>
      <c r="K126" s="54"/>
      <c r="L126" s="48">
        <f>SUM(L127:L139)</f>
        <v>0</v>
      </c>
      <c r="M126" s="54"/>
      <c r="N126" s="23"/>
      <c r="O126" s="48">
        <f>SUM(O127:O139)</f>
        <v>2656</v>
      </c>
      <c r="P126" s="32"/>
      <c r="Q126" s="54"/>
      <c r="R126" s="48">
        <f>SUM(R127:R139)</f>
        <v>5833</v>
      </c>
    </row>
    <row r="127" spans="1:18" ht="12.75" customHeight="1">
      <c r="A127" s="97">
        <v>425211</v>
      </c>
      <c r="B127" s="98" t="s">
        <v>33</v>
      </c>
      <c r="C127" s="131"/>
      <c r="D127" s="131"/>
      <c r="E127" s="50"/>
      <c r="F127" s="99"/>
      <c r="G127" s="100"/>
      <c r="H127" s="101"/>
      <c r="I127" s="50">
        <v>16</v>
      </c>
      <c r="J127" s="99"/>
      <c r="K127" s="100"/>
      <c r="L127" s="148"/>
      <c r="M127" s="100"/>
      <c r="N127" s="101"/>
      <c r="O127" s="50">
        <v>10</v>
      </c>
      <c r="P127" s="99"/>
      <c r="Q127" s="101"/>
      <c r="R127" s="50">
        <f aca="true" t="shared" si="4" ref="R127:R139">SUM(E127:O127)</f>
        <v>26</v>
      </c>
    </row>
    <row r="128" spans="1:18" ht="12.75" customHeight="1">
      <c r="A128" s="15">
        <v>425212</v>
      </c>
      <c r="B128" s="30" t="s">
        <v>73</v>
      </c>
      <c r="C128" s="131"/>
      <c r="D128" s="131"/>
      <c r="E128" s="57"/>
      <c r="F128" s="33"/>
      <c r="G128" s="52"/>
      <c r="H128" s="20"/>
      <c r="I128" s="57"/>
      <c r="J128" s="33"/>
      <c r="K128" s="52"/>
      <c r="L128" s="193"/>
      <c r="M128" s="52"/>
      <c r="N128" s="20"/>
      <c r="O128" s="57">
        <v>10</v>
      </c>
      <c r="P128" s="33"/>
      <c r="Q128" s="20"/>
      <c r="R128" s="57">
        <f t="shared" si="4"/>
        <v>10</v>
      </c>
    </row>
    <row r="129" spans="1:18" ht="12.75" customHeight="1">
      <c r="A129" s="15">
        <v>425219</v>
      </c>
      <c r="B129" s="30" t="s">
        <v>84</v>
      </c>
      <c r="C129" s="131"/>
      <c r="D129" s="131"/>
      <c r="E129" s="56"/>
      <c r="F129" s="28"/>
      <c r="G129" s="26"/>
      <c r="H129" s="39"/>
      <c r="I129" s="56">
        <v>2</v>
      </c>
      <c r="J129" s="28"/>
      <c r="K129" s="26"/>
      <c r="L129" s="5"/>
      <c r="M129" s="26"/>
      <c r="N129" s="39"/>
      <c r="O129" s="56">
        <v>20</v>
      </c>
      <c r="P129" s="28"/>
      <c r="Q129" s="39"/>
      <c r="R129" s="57">
        <f t="shared" si="4"/>
        <v>22</v>
      </c>
    </row>
    <row r="130" spans="1:18" ht="12.75" customHeight="1">
      <c r="A130" s="15">
        <v>425221</v>
      </c>
      <c r="B130" s="30" t="s">
        <v>133</v>
      </c>
      <c r="C130" s="131"/>
      <c r="D130" s="131"/>
      <c r="E130" s="56"/>
      <c r="F130" s="28"/>
      <c r="G130" s="26"/>
      <c r="H130" s="39"/>
      <c r="I130" s="56"/>
      <c r="J130" s="28"/>
      <c r="K130" s="26"/>
      <c r="L130" s="5"/>
      <c r="M130" s="26"/>
      <c r="N130" s="39"/>
      <c r="O130" s="56">
        <v>30</v>
      </c>
      <c r="P130" s="28"/>
      <c r="Q130" s="39"/>
      <c r="R130" s="57">
        <f t="shared" si="4"/>
        <v>30</v>
      </c>
    </row>
    <row r="131" spans="1:18" ht="12.75" customHeight="1">
      <c r="A131" s="15">
        <v>425222</v>
      </c>
      <c r="B131" s="30" t="s">
        <v>34</v>
      </c>
      <c r="C131" s="131"/>
      <c r="D131" s="131"/>
      <c r="E131" s="56"/>
      <c r="F131" s="28"/>
      <c r="G131" s="26"/>
      <c r="H131" s="39"/>
      <c r="I131" s="56">
        <v>141</v>
      </c>
      <c r="J131" s="28"/>
      <c r="K131" s="26"/>
      <c r="L131" s="5"/>
      <c r="M131" s="26"/>
      <c r="N131" s="39"/>
      <c r="O131" s="56"/>
      <c r="P131" s="28"/>
      <c r="Q131" s="39"/>
      <c r="R131" s="57">
        <f t="shared" si="4"/>
        <v>141</v>
      </c>
    </row>
    <row r="132" spans="1:18" ht="12.75" customHeight="1">
      <c r="A132" s="15">
        <v>425223</v>
      </c>
      <c r="B132" s="30" t="s">
        <v>94</v>
      </c>
      <c r="C132" s="240"/>
      <c r="D132" s="240"/>
      <c r="E132" s="56"/>
      <c r="F132" s="28"/>
      <c r="G132" s="26"/>
      <c r="H132" s="39"/>
      <c r="I132" s="56">
        <v>1506</v>
      </c>
      <c r="J132" s="28"/>
      <c r="K132" s="26"/>
      <c r="L132" s="5"/>
      <c r="M132" s="26"/>
      <c r="N132" s="39"/>
      <c r="O132" s="56">
        <v>100</v>
      </c>
      <c r="P132" s="28"/>
      <c r="Q132" s="39"/>
      <c r="R132" s="57">
        <f t="shared" si="4"/>
        <v>1606</v>
      </c>
    </row>
    <row r="133" spans="1:18" ht="12.75" customHeight="1">
      <c r="A133" s="15">
        <v>425224</v>
      </c>
      <c r="B133" s="30" t="s">
        <v>35</v>
      </c>
      <c r="C133" s="240"/>
      <c r="D133" s="240"/>
      <c r="E133" s="56"/>
      <c r="F133" s="28"/>
      <c r="G133" s="26"/>
      <c r="H133" s="39"/>
      <c r="I133" s="56">
        <v>150</v>
      </c>
      <c r="J133" s="28"/>
      <c r="K133" s="26"/>
      <c r="L133" s="5"/>
      <c r="M133" s="26"/>
      <c r="N133" s="39"/>
      <c r="O133" s="56">
        <v>30</v>
      </c>
      <c r="P133" s="28"/>
      <c r="Q133" s="39"/>
      <c r="R133" s="57">
        <f t="shared" si="4"/>
        <v>180</v>
      </c>
    </row>
    <row r="134" spans="1:18" ht="12.75" customHeight="1">
      <c r="A134" s="15">
        <v>425225</v>
      </c>
      <c r="B134" s="30" t="s">
        <v>36</v>
      </c>
      <c r="C134" s="240"/>
      <c r="D134" s="240"/>
      <c r="E134" s="56"/>
      <c r="F134" s="28"/>
      <c r="G134" s="26"/>
      <c r="H134" s="39"/>
      <c r="I134" s="56">
        <v>50</v>
      </c>
      <c r="J134" s="28"/>
      <c r="K134" s="26"/>
      <c r="L134" s="5"/>
      <c r="M134" s="26"/>
      <c r="N134" s="39"/>
      <c r="O134" s="56">
        <v>30</v>
      </c>
      <c r="P134" s="28"/>
      <c r="Q134" s="39"/>
      <c r="R134" s="57">
        <f t="shared" si="4"/>
        <v>80</v>
      </c>
    </row>
    <row r="135" spans="1:18" ht="12.75" customHeight="1">
      <c r="A135" s="15">
        <v>425226</v>
      </c>
      <c r="B135" s="30" t="s">
        <v>37</v>
      </c>
      <c r="C135" s="131"/>
      <c r="D135" s="131"/>
      <c r="E135" s="56"/>
      <c r="F135" s="28"/>
      <c r="G135" s="26"/>
      <c r="H135" s="39"/>
      <c r="I135" s="56"/>
      <c r="J135" s="28"/>
      <c r="K135" s="26"/>
      <c r="L135" s="5"/>
      <c r="M135" s="26"/>
      <c r="N135" s="39"/>
      <c r="O135" s="56"/>
      <c r="P135" s="28"/>
      <c r="Q135" s="39"/>
      <c r="R135" s="57">
        <f t="shared" si="4"/>
        <v>0</v>
      </c>
    </row>
    <row r="136" spans="1:18" ht="12.75" customHeight="1">
      <c r="A136" s="15">
        <v>425229</v>
      </c>
      <c r="B136" s="30" t="s">
        <v>74</v>
      </c>
      <c r="C136" s="131"/>
      <c r="D136" s="131"/>
      <c r="E136" s="56"/>
      <c r="F136" s="28"/>
      <c r="G136" s="26"/>
      <c r="H136" s="39"/>
      <c r="I136" s="56">
        <v>100</v>
      </c>
      <c r="J136" s="28"/>
      <c r="K136" s="26"/>
      <c r="L136" s="5"/>
      <c r="M136" s="26"/>
      <c r="N136" s="39"/>
      <c r="O136" s="56">
        <v>10</v>
      </c>
      <c r="P136" s="28"/>
      <c r="Q136" s="39"/>
      <c r="R136" s="57">
        <f t="shared" si="4"/>
        <v>110</v>
      </c>
    </row>
    <row r="137" spans="1:18" ht="12.75" customHeight="1">
      <c r="A137" s="15">
        <v>425251</v>
      </c>
      <c r="B137" s="30" t="s">
        <v>156</v>
      </c>
      <c r="C137" s="131"/>
      <c r="D137" s="131"/>
      <c r="E137" s="56"/>
      <c r="F137" s="28"/>
      <c r="G137" s="26"/>
      <c r="H137" s="39"/>
      <c r="I137" s="56">
        <v>500</v>
      </c>
      <c r="J137" s="28"/>
      <c r="K137" s="26"/>
      <c r="L137" s="5"/>
      <c r="M137" s="26"/>
      <c r="N137" s="39"/>
      <c r="O137" s="56">
        <v>2166</v>
      </c>
      <c r="P137" s="28"/>
      <c r="Q137" s="39"/>
      <c r="R137" s="57">
        <f t="shared" si="4"/>
        <v>2666</v>
      </c>
    </row>
    <row r="138" spans="1:18" ht="13.5" customHeight="1">
      <c r="A138" s="190">
        <v>425252</v>
      </c>
      <c r="B138" s="108" t="s">
        <v>155</v>
      </c>
      <c r="C138" s="131"/>
      <c r="D138" s="131"/>
      <c r="E138" s="109"/>
      <c r="F138" s="29"/>
      <c r="G138" s="191"/>
      <c r="H138" s="62"/>
      <c r="I138" s="109">
        <v>600</v>
      </c>
      <c r="J138" s="29"/>
      <c r="K138" s="191"/>
      <c r="L138" s="192"/>
      <c r="M138" s="191"/>
      <c r="N138" s="62"/>
      <c r="O138" s="109">
        <v>200</v>
      </c>
      <c r="P138" s="29"/>
      <c r="Q138" s="62"/>
      <c r="R138" s="189">
        <f t="shared" si="4"/>
        <v>800</v>
      </c>
    </row>
    <row r="139" spans="1:18" ht="13.5" customHeight="1" thickBot="1">
      <c r="A139" s="16">
        <v>425253</v>
      </c>
      <c r="B139" s="38" t="s">
        <v>141</v>
      </c>
      <c r="C139" s="131"/>
      <c r="D139" s="131"/>
      <c r="E139" s="60"/>
      <c r="F139" s="25"/>
      <c r="G139" s="46"/>
      <c r="H139" s="41"/>
      <c r="I139" s="60">
        <v>112</v>
      </c>
      <c r="J139" s="25"/>
      <c r="K139" s="46"/>
      <c r="L139" s="10"/>
      <c r="M139" s="46"/>
      <c r="N139" s="41"/>
      <c r="O139" s="60">
        <v>50</v>
      </c>
      <c r="P139" s="25"/>
      <c r="Q139" s="46"/>
      <c r="R139" s="104">
        <f t="shared" si="4"/>
        <v>162</v>
      </c>
    </row>
    <row r="140" spans="1:18" ht="13.5" thickBot="1">
      <c r="A140" s="8"/>
      <c r="B140" s="8"/>
      <c r="C140" s="131"/>
      <c r="D140" s="131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</row>
    <row r="141" spans="1:18" ht="13.5" thickBot="1">
      <c r="A141" s="14">
        <v>426000</v>
      </c>
      <c r="B141" s="31" t="s">
        <v>76</v>
      </c>
      <c r="C141" s="131"/>
      <c r="D141" s="131"/>
      <c r="E141" s="48">
        <f>SUM(E142+E145+E146+E152+E172+E178)</f>
        <v>0</v>
      </c>
      <c r="F141" s="32"/>
      <c r="G141" s="54"/>
      <c r="H141" s="36">
        <f>SUM(H142+H145+H146+H152+H172+H178)</f>
        <v>0</v>
      </c>
      <c r="I141" s="48">
        <f>SUM(I142+I145+I146+I150+I152+I172+I178)</f>
        <v>920118</v>
      </c>
      <c r="J141" s="32"/>
      <c r="K141" s="23"/>
      <c r="L141" s="48">
        <f>SUM(L142+L145+L146+L149+L152+L172+L178)</f>
        <v>0</v>
      </c>
      <c r="M141" s="58"/>
      <c r="N141" s="23"/>
      <c r="O141" s="48">
        <f>SUM(O142+O145+O146+O152+O172+O178+O150)</f>
        <v>5052</v>
      </c>
      <c r="P141" s="32"/>
      <c r="Q141" s="23"/>
      <c r="R141" s="48">
        <f>SUM(R142+R145+R146+R150+R152+R172+R178)</f>
        <v>925170</v>
      </c>
    </row>
    <row r="142" spans="1:18" ht="13.5" thickBot="1">
      <c r="A142" s="89">
        <v>426100</v>
      </c>
      <c r="B142" s="90" t="s">
        <v>109</v>
      </c>
      <c r="C142" s="240"/>
      <c r="D142" s="240"/>
      <c r="E142" s="94">
        <f>SUM(E143:E144)</f>
        <v>0</v>
      </c>
      <c r="F142" s="95"/>
      <c r="G142" s="195"/>
      <c r="H142" s="94">
        <f>SUM(H143:H144)</f>
        <v>0</v>
      </c>
      <c r="I142" s="199">
        <f>SUM(I143:I144)</f>
        <v>1550</v>
      </c>
      <c r="J142" s="53"/>
      <c r="K142" s="122"/>
      <c r="L142" s="199">
        <f>SUM(L143:L144)</f>
        <v>0</v>
      </c>
      <c r="M142" s="122"/>
      <c r="N142" s="208"/>
      <c r="O142" s="199">
        <f>SUM(O143:O144)</f>
        <v>850</v>
      </c>
      <c r="P142" s="53"/>
      <c r="Q142" s="122"/>
      <c r="R142" s="199">
        <f>SUM(R143:R144)</f>
        <v>2400</v>
      </c>
    </row>
    <row r="143" spans="1:18" ht="12.75" customHeight="1">
      <c r="A143" s="42">
        <v>426111</v>
      </c>
      <c r="B143" s="37" t="s">
        <v>160</v>
      </c>
      <c r="C143" s="240"/>
      <c r="D143" s="240"/>
      <c r="E143" s="57"/>
      <c r="F143" s="33"/>
      <c r="G143" s="52"/>
      <c r="H143" s="20"/>
      <c r="I143" s="57">
        <v>1550</v>
      </c>
      <c r="J143" s="33"/>
      <c r="K143" s="52"/>
      <c r="L143" s="52"/>
      <c r="M143" s="52"/>
      <c r="N143" s="20"/>
      <c r="O143" s="57">
        <v>150</v>
      </c>
      <c r="P143" s="219"/>
      <c r="Q143" s="52"/>
      <c r="R143" s="92">
        <f>SUM(E143:O143)</f>
        <v>1700</v>
      </c>
    </row>
    <row r="144" spans="1:18" ht="12.75" customHeight="1" thickBot="1">
      <c r="A144" s="16">
        <v>426121</v>
      </c>
      <c r="B144" s="38" t="s">
        <v>161</v>
      </c>
      <c r="C144" s="240"/>
      <c r="D144" s="240"/>
      <c r="E144" s="60"/>
      <c r="F144" s="25"/>
      <c r="G144" s="46"/>
      <c r="H144" s="41"/>
      <c r="I144" s="60"/>
      <c r="J144" s="25"/>
      <c r="K144" s="46"/>
      <c r="L144" s="46"/>
      <c r="M144" s="46"/>
      <c r="N144" s="41"/>
      <c r="O144" s="60">
        <v>700</v>
      </c>
      <c r="P144" s="25"/>
      <c r="Q144" s="46"/>
      <c r="R144" s="143">
        <f>SUM(E144:O144)</f>
        <v>700</v>
      </c>
    </row>
    <row r="145" spans="1:18" ht="13.5" thickBot="1">
      <c r="A145" s="220">
        <v>426300</v>
      </c>
      <c r="B145" s="221" t="s">
        <v>95</v>
      </c>
      <c r="C145" s="240"/>
      <c r="D145" s="240"/>
      <c r="E145" s="189"/>
      <c r="F145" s="47"/>
      <c r="G145" s="17"/>
      <c r="H145" s="21"/>
      <c r="I145" s="189">
        <v>0</v>
      </c>
      <c r="J145" s="47"/>
      <c r="K145" s="17"/>
      <c r="L145" s="17"/>
      <c r="M145" s="17"/>
      <c r="N145" s="21"/>
      <c r="O145" s="189">
        <v>700</v>
      </c>
      <c r="P145" s="47"/>
      <c r="Q145" s="17"/>
      <c r="R145" s="292">
        <f>SUM(E145:O145)</f>
        <v>700</v>
      </c>
    </row>
    <row r="146" spans="1:18" ht="13.5" thickBot="1">
      <c r="A146" s="89">
        <v>426400</v>
      </c>
      <c r="B146" s="90" t="s">
        <v>41</v>
      </c>
      <c r="C146" s="240"/>
      <c r="D146" s="240"/>
      <c r="E146" s="94">
        <f>SUM(E147:E149)</f>
        <v>0</v>
      </c>
      <c r="F146" s="95"/>
      <c r="G146" s="195"/>
      <c r="H146" s="198">
        <f>SUM(H147:H149)</f>
        <v>0</v>
      </c>
      <c r="I146" s="94">
        <f>SUM(I147+I148+I149)</f>
        <v>185</v>
      </c>
      <c r="J146" s="95"/>
      <c r="K146" s="195"/>
      <c r="L146" s="196"/>
      <c r="M146" s="195"/>
      <c r="N146" s="96"/>
      <c r="O146" s="94">
        <f>SUM(O147+O149)</f>
        <v>20</v>
      </c>
      <c r="P146" s="95"/>
      <c r="Q146" s="195"/>
      <c r="R146" s="199">
        <f>SUM(I146:O146)</f>
        <v>205</v>
      </c>
    </row>
    <row r="147" spans="1:18" ht="12.75" customHeight="1">
      <c r="A147" s="42">
        <v>4264110</v>
      </c>
      <c r="B147" s="37" t="s">
        <v>41</v>
      </c>
      <c r="C147" s="306"/>
      <c r="D147" s="306"/>
      <c r="E147" s="307"/>
      <c r="F147" s="308"/>
      <c r="G147" s="309"/>
      <c r="H147" s="310"/>
      <c r="I147" s="57">
        <v>180</v>
      </c>
      <c r="J147" s="33"/>
      <c r="K147" s="52"/>
      <c r="L147" s="52"/>
      <c r="M147" s="52"/>
      <c r="N147" s="20"/>
      <c r="O147" s="57"/>
      <c r="P147" s="33"/>
      <c r="Q147" s="52"/>
      <c r="R147" s="92">
        <f>SUM(E147:O147)</f>
        <v>180</v>
      </c>
    </row>
    <row r="148" spans="1:18" ht="12.75" customHeight="1" thickBot="1">
      <c r="A148" s="190">
        <v>4264114</v>
      </c>
      <c r="B148" s="108" t="s">
        <v>108</v>
      </c>
      <c r="C148" s="240"/>
      <c r="D148" s="240"/>
      <c r="E148" s="109"/>
      <c r="F148" s="29"/>
      <c r="G148" s="191"/>
      <c r="H148" s="62"/>
      <c r="I148" s="109"/>
      <c r="J148" s="29"/>
      <c r="K148" s="191"/>
      <c r="L148" s="192">
        <v>0</v>
      </c>
      <c r="M148" s="191"/>
      <c r="N148" s="62"/>
      <c r="O148" s="109"/>
      <c r="P148" s="29"/>
      <c r="Q148" s="191"/>
      <c r="R148" s="301">
        <f>SUM(E148:O148)</f>
        <v>0</v>
      </c>
    </row>
    <row r="149" spans="1:18" ht="12.75" customHeight="1" thickBot="1">
      <c r="A149" s="144">
        <v>426491</v>
      </c>
      <c r="B149" s="245" t="s">
        <v>203</v>
      </c>
      <c r="C149" s="240"/>
      <c r="D149" s="240"/>
      <c r="E149" s="145"/>
      <c r="F149" s="146"/>
      <c r="G149" s="229"/>
      <c r="H149" s="147"/>
      <c r="I149" s="145">
        <v>5</v>
      </c>
      <c r="J149" s="146"/>
      <c r="K149" s="229"/>
      <c r="L149" s="229"/>
      <c r="M149" s="229"/>
      <c r="N149" s="147"/>
      <c r="O149" s="145">
        <v>20</v>
      </c>
      <c r="P149" s="146"/>
      <c r="Q149" s="229"/>
      <c r="R149" s="222">
        <f>SUM(E149:O149)</f>
        <v>25</v>
      </c>
    </row>
    <row r="150" spans="1:18" ht="12.75" customHeight="1" thickBot="1">
      <c r="A150" s="89">
        <v>426591</v>
      </c>
      <c r="B150" s="90" t="s">
        <v>184</v>
      </c>
      <c r="C150" s="316"/>
      <c r="D150" s="316"/>
      <c r="E150" s="94"/>
      <c r="F150" s="95"/>
      <c r="G150" s="96"/>
      <c r="H150" s="234"/>
      <c r="I150" s="94">
        <v>100</v>
      </c>
      <c r="J150" s="95"/>
      <c r="K150" s="96"/>
      <c r="L150" s="234"/>
      <c r="M150" s="289"/>
      <c r="N150" s="195"/>
      <c r="O150" s="196">
        <v>30</v>
      </c>
      <c r="P150" s="196"/>
      <c r="Q150" s="96"/>
      <c r="R150" s="123">
        <f>SUM(E150:O150)</f>
        <v>130</v>
      </c>
    </row>
    <row r="151" spans="1:18" ht="12.75" customHeight="1" thickBot="1">
      <c r="A151" s="270"/>
      <c r="B151" s="270"/>
      <c r="C151" s="271"/>
      <c r="D151" s="271"/>
      <c r="E151" s="9"/>
      <c r="F151" s="9"/>
      <c r="G151" s="18"/>
      <c r="H151" s="18"/>
      <c r="I151" s="9"/>
      <c r="J151" s="9"/>
      <c r="K151" s="18"/>
      <c r="L151" s="18"/>
      <c r="M151" s="18"/>
      <c r="N151" s="18"/>
      <c r="O151" s="9"/>
      <c r="P151" s="11"/>
      <c r="Q151" s="19"/>
      <c r="R151" s="9"/>
    </row>
    <row r="152" spans="1:18" ht="13.5" thickBot="1">
      <c r="A152" s="14">
        <v>426700</v>
      </c>
      <c r="B152" s="31" t="s">
        <v>11</v>
      </c>
      <c r="C152" s="268"/>
      <c r="D152" s="268"/>
      <c r="E152" s="48">
        <f>SUM(E154:E162)</f>
        <v>0</v>
      </c>
      <c r="F152" s="32">
        <f>SUM(F154:F172)</f>
        <v>0</v>
      </c>
      <c r="G152" s="54" t="e">
        <f>SUM(F152/E152*100)</f>
        <v>#DIV/0!</v>
      </c>
      <c r="H152" s="12">
        <f>SUM(H154:H162)</f>
        <v>0</v>
      </c>
      <c r="I152" s="48">
        <f>SUM(I153+I163)</f>
        <v>908236</v>
      </c>
      <c r="J152" s="32"/>
      <c r="K152" s="54"/>
      <c r="L152" s="48">
        <f>SUM(L154:L163)</f>
        <v>0</v>
      </c>
      <c r="M152" s="54"/>
      <c r="N152" s="23"/>
      <c r="O152" s="48">
        <f>SUM(O154:O163)</f>
        <v>1570</v>
      </c>
      <c r="P152" s="32">
        <f>SUM(P154:P172)</f>
        <v>0</v>
      </c>
      <c r="Q152" s="6">
        <f>SUM(P152/O152)*100</f>
        <v>0</v>
      </c>
      <c r="R152" s="48">
        <f>SUM(R154:R163)</f>
        <v>909806</v>
      </c>
    </row>
    <row r="153" spans="1:18" ht="13.5" thickBot="1">
      <c r="A153" s="246"/>
      <c r="B153" s="247"/>
      <c r="C153" s="131"/>
      <c r="D153" s="131"/>
      <c r="E153" s="66"/>
      <c r="F153" s="87"/>
      <c r="G153" s="248"/>
      <c r="H153" s="249"/>
      <c r="I153" s="66">
        <f>SUM(I154:I162)</f>
        <v>907303</v>
      </c>
      <c r="J153" s="87"/>
      <c r="K153" s="248"/>
      <c r="L153" s="9"/>
      <c r="M153" s="248"/>
      <c r="N153" s="82"/>
      <c r="O153" s="66">
        <f>SUM(O154:O162)</f>
        <v>735</v>
      </c>
      <c r="P153" s="87"/>
      <c r="Q153" s="249"/>
      <c r="R153" s="66">
        <f>SUM(R154:R162)</f>
        <v>908038</v>
      </c>
    </row>
    <row r="154" spans="1:18" ht="12.75" customHeight="1">
      <c r="A154" s="97">
        <v>426751</v>
      </c>
      <c r="B154" s="98" t="s">
        <v>198</v>
      </c>
      <c r="C154" s="317"/>
      <c r="D154" s="317"/>
      <c r="E154" s="318"/>
      <c r="F154" s="319"/>
      <c r="G154" s="320" t="e">
        <f>SUM(F154/E154*100)</f>
        <v>#DIV/0!</v>
      </c>
      <c r="H154" s="321"/>
      <c r="I154" s="50">
        <v>5118</v>
      </c>
      <c r="J154" s="99"/>
      <c r="K154" s="100"/>
      <c r="L154" s="148"/>
      <c r="M154" s="100"/>
      <c r="N154" s="101"/>
      <c r="O154" s="50">
        <v>400</v>
      </c>
      <c r="P154" s="99"/>
      <c r="Q154" s="101"/>
      <c r="R154" s="153">
        <f>SUM(E154+H154+I154+O154)</f>
        <v>5518</v>
      </c>
    </row>
    <row r="155" spans="1:18" ht="12.75" customHeight="1">
      <c r="A155" s="42">
        <v>4267124</v>
      </c>
      <c r="B155" s="37" t="s">
        <v>199</v>
      </c>
      <c r="C155" s="317"/>
      <c r="D155" s="317"/>
      <c r="E155" s="322"/>
      <c r="F155" s="323"/>
      <c r="G155" s="324"/>
      <c r="H155" s="325"/>
      <c r="I155" s="57">
        <v>12</v>
      </c>
      <c r="J155" s="33"/>
      <c r="K155" s="52"/>
      <c r="L155" s="193"/>
      <c r="M155" s="52"/>
      <c r="N155" s="20"/>
      <c r="O155" s="57">
        <v>5</v>
      </c>
      <c r="P155" s="33"/>
      <c r="Q155" s="20"/>
      <c r="R155" s="139">
        <f>SUM(E155+H155+I155+O155)</f>
        <v>17</v>
      </c>
    </row>
    <row r="156" spans="1:18" ht="12.75" customHeight="1">
      <c r="A156" s="15">
        <v>4267118</v>
      </c>
      <c r="B156" s="30" t="s">
        <v>10</v>
      </c>
      <c r="C156" s="326"/>
      <c r="D156" s="326"/>
      <c r="E156" s="327"/>
      <c r="F156" s="328"/>
      <c r="G156" s="329" t="e">
        <f>SUM(F156/E156*100)</f>
        <v>#DIV/0!</v>
      </c>
      <c r="H156" s="330"/>
      <c r="I156" s="56">
        <v>870</v>
      </c>
      <c r="J156" s="28"/>
      <c r="K156" s="26"/>
      <c r="L156" s="5"/>
      <c r="M156" s="26"/>
      <c r="N156" s="39"/>
      <c r="O156" s="56">
        <v>30</v>
      </c>
      <c r="P156" s="28"/>
      <c r="Q156" s="39"/>
      <c r="R156" s="139">
        <f>SUM(E156+H156+I156+O156)</f>
        <v>900</v>
      </c>
    </row>
    <row r="157" spans="1:18" ht="12.75" customHeight="1">
      <c r="A157" s="15">
        <v>4276110</v>
      </c>
      <c r="B157" s="30" t="s">
        <v>46</v>
      </c>
      <c r="C157" s="331"/>
      <c r="D157" s="331"/>
      <c r="E157" s="332"/>
      <c r="F157" s="333"/>
      <c r="G157" s="334"/>
      <c r="H157" s="335"/>
      <c r="I157" s="56">
        <v>893414</v>
      </c>
      <c r="J157" s="28"/>
      <c r="K157" s="26"/>
      <c r="L157" s="5"/>
      <c r="M157" s="26"/>
      <c r="N157" s="39"/>
      <c r="O157" s="56">
        <v>0</v>
      </c>
      <c r="P157" s="28"/>
      <c r="Q157" s="39"/>
      <c r="R157" s="139">
        <f>SUM(E157+H157+I157+O157)</f>
        <v>893414</v>
      </c>
    </row>
    <row r="158" spans="1:18" ht="12.75" customHeight="1">
      <c r="A158" s="15">
        <v>4267112</v>
      </c>
      <c r="B158" s="30" t="s">
        <v>49</v>
      </c>
      <c r="C158" s="336"/>
      <c r="D158" s="336"/>
      <c r="E158" s="337"/>
      <c r="F158" s="338"/>
      <c r="G158" s="339" t="e">
        <f>SUM(F158/E158*100)</f>
        <v>#DIV/0!</v>
      </c>
      <c r="H158" s="340"/>
      <c r="I158" s="56">
        <v>1120</v>
      </c>
      <c r="J158" s="28"/>
      <c r="K158" s="26"/>
      <c r="L158" s="5"/>
      <c r="M158" s="26"/>
      <c r="N158" s="39"/>
      <c r="O158" s="56">
        <v>20</v>
      </c>
      <c r="P158" s="28"/>
      <c r="Q158" s="39"/>
      <c r="R158" s="139">
        <f>SUM(E158+H158+I158+L158+O158)</f>
        <v>1140</v>
      </c>
    </row>
    <row r="159" spans="1:18" ht="12.75" customHeight="1">
      <c r="A159" s="15">
        <v>4267211</v>
      </c>
      <c r="B159" s="30" t="s">
        <v>159</v>
      </c>
      <c r="C159" s="336"/>
      <c r="D159" s="336"/>
      <c r="E159" s="337"/>
      <c r="F159" s="338"/>
      <c r="G159" s="339"/>
      <c r="H159" s="340"/>
      <c r="I159" s="56">
        <v>6451</v>
      </c>
      <c r="J159" s="28"/>
      <c r="K159" s="26"/>
      <c r="L159" s="5"/>
      <c r="M159" s="26"/>
      <c r="N159" s="39"/>
      <c r="O159" s="56">
        <v>50</v>
      </c>
      <c r="P159" s="28"/>
      <c r="Q159" s="39"/>
      <c r="R159" s="139">
        <f>SUM(E159+H159+I159+O159)</f>
        <v>6501</v>
      </c>
    </row>
    <row r="160" spans="1:18" ht="12.75" customHeight="1">
      <c r="A160" s="15">
        <v>4267116</v>
      </c>
      <c r="B160" s="30" t="s">
        <v>38</v>
      </c>
      <c r="C160" s="240"/>
      <c r="D160" s="240"/>
      <c r="E160" s="56"/>
      <c r="F160" s="28"/>
      <c r="G160" s="26"/>
      <c r="H160" s="39"/>
      <c r="I160" s="56"/>
      <c r="J160" s="28"/>
      <c r="K160" s="26"/>
      <c r="L160" s="5"/>
      <c r="M160" s="26"/>
      <c r="N160" s="39"/>
      <c r="O160" s="56">
        <v>150</v>
      </c>
      <c r="P160" s="28"/>
      <c r="Q160" s="39"/>
      <c r="R160" s="139">
        <f>SUM(E160+H160+I160+O160)</f>
        <v>150</v>
      </c>
    </row>
    <row r="161" spans="1:18" ht="12.75" customHeight="1">
      <c r="A161" s="15">
        <v>4267117</v>
      </c>
      <c r="B161" s="30" t="s">
        <v>78</v>
      </c>
      <c r="C161" s="336"/>
      <c r="D161" s="336"/>
      <c r="E161" s="337"/>
      <c r="F161" s="338"/>
      <c r="G161" s="339"/>
      <c r="H161" s="340"/>
      <c r="I161" s="56">
        <v>318</v>
      </c>
      <c r="J161" s="28"/>
      <c r="K161" s="26"/>
      <c r="L161" s="26"/>
      <c r="M161" s="26"/>
      <c r="N161" s="39"/>
      <c r="O161" s="56">
        <v>30</v>
      </c>
      <c r="P161" s="28"/>
      <c r="Q161" s="39"/>
      <c r="R161" s="139">
        <f>SUM(E161+H161+I161+O161)</f>
        <v>348</v>
      </c>
    </row>
    <row r="162" spans="1:18" ht="12.75" customHeight="1" thickBot="1">
      <c r="A162" s="16">
        <v>42671122</v>
      </c>
      <c r="B162" s="38" t="s">
        <v>50</v>
      </c>
      <c r="C162" s="240"/>
      <c r="D162" s="240"/>
      <c r="E162" s="60"/>
      <c r="F162" s="25"/>
      <c r="G162" s="46"/>
      <c r="H162" s="41"/>
      <c r="I162" s="60"/>
      <c r="J162" s="25"/>
      <c r="K162" s="46"/>
      <c r="L162" s="10"/>
      <c r="M162" s="46"/>
      <c r="N162" s="41"/>
      <c r="O162" s="60">
        <v>50</v>
      </c>
      <c r="P162" s="25"/>
      <c r="Q162" s="41"/>
      <c r="R162" s="138">
        <f>SUM(E162+H162+I162+O162)</f>
        <v>50</v>
      </c>
    </row>
    <row r="163" spans="1:18" ht="12.75" customHeight="1" thickBot="1">
      <c r="A163" s="215">
        <v>42679100</v>
      </c>
      <c r="B163" s="361" t="s">
        <v>157</v>
      </c>
      <c r="C163" s="240"/>
      <c r="D163" s="240"/>
      <c r="E163" s="153"/>
      <c r="F163" s="216"/>
      <c r="G163" s="217"/>
      <c r="H163" s="218"/>
      <c r="I163" s="153">
        <f>SUM(I164:I171)</f>
        <v>933</v>
      </c>
      <c r="J163" s="216"/>
      <c r="K163" s="217"/>
      <c r="L163" s="272"/>
      <c r="M163" s="217"/>
      <c r="N163" s="218"/>
      <c r="O163" s="153">
        <f>SUM(O164:O171)</f>
        <v>835</v>
      </c>
      <c r="P163" s="216"/>
      <c r="Q163" s="217"/>
      <c r="R163" s="153">
        <f>SUM(R164:R171)</f>
        <v>1768</v>
      </c>
    </row>
    <row r="164" spans="1:18" ht="12.75" customHeight="1">
      <c r="A164" s="97">
        <v>426791</v>
      </c>
      <c r="B164" s="350" t="s">
        <v>146</v>
      </c>
      <c r="C164" s="288"/>
      <c r="D164" s="288"/>
      <c r="E164" s="202"/>
      <c r="F164" s="99"/>
      <c r="G164" s="101"/>
      <c r="H164" s="132"/>
      <c r="I164" s="202">
        <v>8</v>
      </c>
      <c r="J164" s="99"/>
      <c r="K164" s="101"/>
      <c r="L164" s="132"/>
      <c r="M164" s="133"/>
      <c r="N164" s="101"/>
      <c r="O164" s="50">
        <v>200</v>
      </c>
      <c r="P164" s="99"/>
      <c r="Q164" s="101"/>
      <c r="R164" s="50">
        <f aca="true" t="shared" si="5" ref="R164:R170">SUM(E164+H164+I164+L164+O164)</f>
        <v>208</v>
      </c>
    </row>
    <row r="165" spans="1:18" ht="12.75" customHeight="1">
      <c r="A165" s="15">
        <v>4267912</v>
      </c>
      <c r="B165" s="351" t="s">
        <v>142</v>
      </c>
      <c r="C165" s="241"/>
      <c r="D165" s="241"/>
      <c r="E165" s="188"/>
      <c r="F165" s="28"/>
      <c r="G165" s="39"/>
      <c r="H165" s="157"/>
      <c r="I165" s="188">
        <v>298</v>
      </c>
      <c r="J165" s="28"/>
      <c r="K165" s="39"/>
      <c r="L165" s="157"/>
      <c r="M165" s="59"/>
      <c r="N165" s="39"/>
      <c r="O165" s="56">
        <v>265</v>
      </c>
      <c r="P165" s="28"/>
      <c r="Q165" s="39"/>
      <c r="R165" s="57">
        <f t="shared" si="5"/>
        <v>563</v>
      </c>
    </row>
    <row r="166" spans="1:18" ht="12.75" customHeight="1">
      <c r="A166" s="15">
        <v>4267913</v>
      </c>
      <c r="B166" s="351" t="s">
        <v>143</v>
      </c>
      <c r="C166" s="241"/>
      <c r="D166" s="241"/>
      <c r="E166" s="188"/>
      <c r="F166" s="28"/>
      <c r="G166" s="39"/>
      <c r="H166" s="157"/>
      <c r="I166" s="188">
        <v>162</v>
      </c>
      <c r="J166" s="28"/>
      <c r="K166" s="39"/>
      <c r="L166" s="157"/>
      <c r="M166" s="59"/>
      <c r="N166" s="39"/>
      <c r="O166" s="56">
        <v>265</v>
      </c>
      <c r="P166" s="28"/>
      <c r="Q166" s="39"/>
      <c r="R166" s="57">
        <f t="shared" si="5"/>
        <v>427</v>
      </c>
    </row>
    <row r="167" spans="1:18" ht="12.75" customHeight="1">
      <c r="A167" s="15">
        <v>4267911</v>
      </c>
      <c r="B167" s="351" t="s">
        <v>144</v>
      </c>
      <c r="C167" s="241"/>
      <c r="D167" s="241"/>
      <c r="E167" s="188"/>
      <c r="F167" s="28"/>
      <c r="G167" s="39"/>
      <c r="H167" s="157"/>
      <c r="I167" s="188">
        <v>240</v>
      </c>
      <c r="J167" s="28"/>
      <c r="K167" s="39"/>
      <c r="L167" s="157"/>
      <c r="M167" s="59"/>
      <c r="N167" s="39"/>
      <c r="O167" s="56">
        <v>100</v>
      </c>
      <c r="P167" s="28"/>
      <c r="Q167" s="39"/>
      <c r="R167" s="57">
        <f t="shared" si="5"/>
        <v>340</v>
      </c>
    </row>
    <row r="168" spans="1:18" ht="12.75" customHeight="1">
      <c r="A168" s="15">
        <v>4267914</v>
      </c>
      <c r="B168" s="351" t="s">
        <v>145</v>
      </c>
      <c r="C168" s="241"/>
      <c r="D168" s="241"/>
      <c r="E168" s="188"/>
      <c r="F168" s="28"/>
      <c r="G168" s="39"/>
      <c r="H168" s="157"/>
      <c r="I168" s="188">
        <v>124</v>
      </c>
      <c r="J168" s="28"/>
      <c r="K168" s="39"/>
      <c r="L168" s="157"/>
      <c r="M168" s="59"/>
      <c r="N168" s="39"/>
      <c r="O168" s="56">
        <v>5</v>
      </c>
      <c r="P168" s="28"/>
      <c r="Q168" s="39"/>
      <c r="R168" s="57">
        <f t="shared" si="5"/>
        <v>129</v>
      </c>
    </row>
    <row r="169" spans="1:18" ht="12.75" customHeight="1">
      <c r="A169" s="15">
        <v>4267915</v>
      </c>
      <c r="B169" s="351" t="s">
        <v>162</v>
      </c>
      <c r="C169" s="241"/>
      <c r="D169" s="241"/>
      <c r="E169" s="188"/>
      <c r="F169" s="28"/>
      <c r="G169" s="39"/>
      <c r="H169" s="157"/>
      <c r="I169" s="188">
        <v>101</v>
      </c>
      <c r="J169" s="28"/>
      <c r="K169" s="39"/>
      <c r="L169" s="157"/>
      <c r="M169" s="59"/>
      <c r="N169" s="39"/>
      <c r="O169" s="56"/>
      <c r="P169" s="28"/>
      <c r="Q169" s="39"/>
      <c r="R169" s="57">
        <f t="shared" si="5"/>
        <v>101</v>
      </c>
    </row>
    <row r="170" spans="1:18" ht="12.75" customHeight="1" thickBot="1">
      <c r="A170" s="16">
        <v>426711</v>
      </c>
      <c r="B170" s="180" t="s">
        <v>169</v>
      </c>
      <c r="C170" s="341"/>
      <c r="D170" s="341"/>
      <c r="E170" s="25"/>
      <c r="F170" s="10"/>
      <c r="G170" s="41"/>
      <c r="H170" s="134"/>
      <c r="I170" s="25"/>
      <c r="J170" s="10"/>
      <c r="K170" s="41"/>
      <c r="L170" s="134"/>
      <c r="M170" s="135"/>
      <c r="N170" s="46"/>
      <c r="O170" s="10"/>
      <c r="P170" s="10"/>
      <c r="Q170" s="41"/>
      <c r="R170" s="60">
        <f t="shared" si="5"/>
        <v>0</v>
      </c>
    </row>
    <row r="171" spans="1:18" ht="12.75" customHeight="1" thickBot="1">
      <c r="A171" s="8"/>
      <c r="B171" s="8"/>
      <c r="C171" s="271"/>
      <c r="D171" s="271"/>
      <c r="E171" s="11"/>
      <c r="F171" s="11"/>
      <c r="G171" s="19"/>
      <c r="H171" s="19"/>
      <c r="I171" s="11"/>
      <c r="J171" s="11"/>
      <c r="K171" s="19"/>
      <c r="L171" s="11"/>
      <c r="M171" s="19"/>
      <c r="N171" s="19"/>
      <c r="O171" s="11"/>
      <c r="P171" s="11"/>
      <c r="Q171" s="19"/>
      <c r="R171" s="9"/>
    </row>
    <row r="172" spans="1:18" ht="13.5" thickBot="1">
      <c r="A172" s="14">
        <v>426800</v>
      </c>
      <c r="B172" s="31" t="s">
        <v>106</v>
      </c>
      <c r="C172" s="268"/>
      <c r="D172" s="268"/>
      <c r="E172" s="48">
        <f>SUM(E173+E176)</f>
        <v>0</v>
      </c>
      <c r="F172" s="32"/>
      <c r="G172" s="54" t="e">
        <f>SUM(F172/E172*100)</f>
        <v>#DIV/0!</v>
      </c>
      <c r="H172" s="12">
        <f>SUM(H173+H176)</f>
        <v>0</v>
      </c>
      <c r="I172" s="48">
        <f>SUM(I173+I176)</f>
        <v>9619</v>
      </c>
      <c r="J172" s="32"/>
      <c r="K172" s="54"/>
      <c r="L172" s="48">
        <f>SUM(L173+L176)</f>
        <v>0</v>
      </c>
      <c r="M172" s="54"/>
      <c r="N172" s="23"/>
      <c r="O172" s="48">
        <f>SUM(O173+O176)</f>
        <v>1632</v>
      </c>
      <c r="P172" s="32"/>
      <c r="Q172" s="54"/>
      <c r="R172" s="48">
        <f>SUM(R173+R176)</f>
        <v>11251</v>
      </c>
    </row>
    <row r="173" spans="1:18" ht="12.75" customHeight="1" thickBot="1">
      <c r="A173" s="250">
        <v>4268100</v>
      </c>
      <c r="B173" s="251" t="s">
        <v>126</v>
      </c>
      <c r="C173" s="131"/>
      <c r="D173" s="131"/>
      <c r="E173" s="83">
        <f>SUM(E174:E175)</f>
        <v>0</v>
      </c>
      <c r="F173" s="154"/>
      <c r="G173" s="252"/>
      <c r="H173" s="242">
        <f>SUM(H174:H175)</f>
        <v>0</v>
      </c>
      <c r="I173" s="83">
        <f>SUM(I174:I175)</f>
        <v>1761</v>
      </c>
      <c r="J173" s="154"/>
      <c r="K173" s="252"/>
      <c r="L173" s="83">
        <f>SUM(L174:L175)</f>
        <v>0</v>
      </c>
      <c r="M173" s="252"/>
      <c r="N173" s="155"/>
      <c r="O173" s="83">
        <f>SUM(O174:O175)</f>
        <v>190</v>
      </c>
      <c r="P173" s="154"/>
      <c r="Q173" s="252"/>
      <c r="R173" s="85">
        <f>SUM(E173+H173+I173+L173+O173)</f>
        <v>1951</v>
      </c>
    </row>
    <row r="174" spans="1:18" ht="12.75" customHeight="1">
      <c r="A174" s="42">
        <v>4268111</v>
      </c>
      <c r="B174" s="37" t="s">
        <v>77</v>
      </c>
      <c r="C174" s="240"/>
      <c r="D174" s="240"/>
      <c r="E174" s="57"/>
      <c r="F174" s="33"/>
      <c r="G174" s="20"/>
      <c r="H174" s="44"/>
      <c r="I174" s="57">
        <v>1761</v>
      </c>
      <c r="J174" s="33"/>
      <c r="K174" s="20"/>
      <c r="L174" s="342"/>
      <c r="M174" s="44"/>
      <c r="N174" s="44"/>
      <c r="O174" s="57">
        <v>140</v>
      </c>
      <c r="P174" s="343"/>
      <c r="Q174" s="314">
        <f>SUM(P174/O174*100)</f>
        <v>0</v>
      </c>
      <c r="R174" s="127">
        <f>SUM(E174:O174)</f>
        <v>1901</v>
      </c>
    </row>
    <row r="175" spans="1:18" ht="13.5" customHeight="1" thickBot="1">
      <c r="A175" s="15">
        <v>426812</v>
      </c>
      <c r="B175" s="30" t="s">
        <v>79</v>
      </c>
      <c r="C175" s="240"/>
      <c r="D175" s="240"/>
      <c r="E175" s="60"/>
      <c r="F175" s="28"/>
      <c r="G175" s="39"/>
      <c r="H175" s="209"/>
      <c r="I175" s="60"/>
      <c r="J175" s="28"/>
      <c r="K175" s="20"/>
      <c r="L175" s="342"/>
      <c r="M175" s="44"/>
      <c r="N175" s="44"/>
      <c r="O175" s="60">
        <v>50</v>
      </c>
      <c r="P175" s="344"/>
      <c r="Q175" s="20"/>
      <c r="R175" s="139">
        <f>SUM(E175:O175)</f>
        <v>50</v>
      </c>
    </row>
    <row r="176" spans="1:18" ht="13.5" customHeight="1" thickBot="1">
      <c r="A176" s="206">
        <v>426821</v>
      </c>
      <c r="B176" s="207" t="s">
        <v>6</v>
      </c>
      <c r="C176" s="345"/>
      <c r="D176" s="345"/>
      <c r="E176" s="346">
        <v>0</v>
      </c>
      <c r="F176" s="347"/>
      <c r="G176" s="348" t="e">
        <f>SUM(F176/E176*100)</f>
        <v>#DIV/0!</v>
      </c>
      <c r="H176" s="349">
        <v>0</v>
      </c>
      <c r="I176" s="199">
        <v>7858</v>
      </c>
      <c r="J176" s="53"/>
      <c r="K176" s="211"/>
      <c r="L176" s="212">
        <v>0</v>
      </c>
      <c r="M176" s="213"/>
      <c r="N176" s="213"/>
      <c r="O176" s="199">
        <v>1442</v>
      </c>
      <c r="P176" s="210"/>
      <c r="Q176" s="211"/>
      <c r="R176" s="214">
        <f>SUM(E176+I176+L176+O176)</f>
        <v>9300</v>
      </c>
    </row>
    <row r="177" spans="1:18" ht="12.75" customHeight="1" thickBot="1">
      <c r="A177" s="269"/>
      <c r="B177" s="270"/>
      <c r="C177" s="131"/>
      <c r="D177" s="131"/>
      <c r="E177" s="66"/>
      <c r="F177" s="9"/>
      <c r="G177" s="18"/>
      <c r="H177" s="9"/>
      <c r="I177" s="66"/>
      <c r="J177" s="9"/>
      <c r="K177" s="19"/>
      <c r="L177" s="11"/>
      <c r="M177" s="19"/>
      <c r="N177" s="19"/>
      <c r="O177" s="66"/>
      <c r="P177" s="9"/>
      <c r="Q177" s="19"/>
      <c r="R177" s="86"/>
    </row>
    <row r="178" spans="1:18" ht="13.5" thickBot="1">
      <c r="A178" s="14">
        <v>426900</v>
      </c>
      <c r="B178" s="31" t="s">
        <v>80</v>
      </c>
      <c r="C178" s="131"/>
      <c r="D178" s="131"/>
      <c r="E178" s="48">
        <f>SUM(E179:E186)</f>
        <v>0</v>
      </c>
      <c r="F178" s="32"/>
      <c r="G178" s="54"/>
      <c r="H178" s="12">
        <f>SUM(H179:H186)</f>
        <v>0</v>
      </c>
      <c r="I178" s="48">
        <f>SUM(I179:I186)</f>
        <v>428</v>
      </c>
      <c r="J178" s="32"/>
      <c r="K178" s="54"/>
      <c r="L178" s="6"/>
      <c r="M178" s="54"/>
      <c r="N178" s="23"/>
      <c r="O178" s="48">
        <f>SUM(O179:O186)</f>
        <v>250</v>
      </c>
      <c r="P178" s="32"/>
      <c r="Q178" s="54"/>
      <c r="R178" s="48">
        <f>SUM(R179:R186)</f>
        <v>678</v>
      </c>
    </row>
    <row r="179" spans="1:18" ht="12.75" customHeight="1">
      <c r="A179" s="97">
        <v>426911</v>
      </c>
      <c r="B179" s="350" t="s">
        <v>147</v>
      </c>
      <c r="C179" s="240"/>
      <c r="D179" s="240"/>
      <c r="E179" s="202"/>
      <c r="F179" s="99"/>
      <c r="G179" s="100"/>
      <c r="H179" s="101"/>
      <c r="I179" s="50"/>
      <c r="J179" s="99"/>
      <c r="K179" s="100"/>
      <c r="L179" s="100"/>
      <c r="M179" s="100"/>
      <c r="N179" s="101"/>
      <c r="O179" s="50">
        <v>50</v>
      </c>
      <c r="P179" s="99"/>
      <c r="Q179" s="100"/>
      <c r="R179" s="102">
        <f aca="true" t="shared" si="6" ref="R179:R186">SUM(E179+H179+I179+L179+O179)</f>
        <v>50</v>
      </c>
    </row>
    <row r="180" spans="1:18" ht="12.75" customHeight="1">
      <c r="A180" s="42">
        <v>4269113</v>
      </c>
      <c r="B180" s="203" t="s">
        <v>148</v>
      </c>
      <c r="C180" s="240"/>
      <c r="D180" s="240"/>
      <c r="E180" s="188"/>
      <c r="F180" s="28"/>
      <c r="G180" s="26"/>
      <c r="H180" s="39"/>
      <c r="I180" s="56">
        <v>20</v>
      </c>
      <c r="J180" s="28"/>
      <c r="K180" s="26"/>
      <c r="L180" s="26"/>
      <c r="M180" s="26"/>
      <c r="N180" s="39"/>
      <c r="O180" s="56">
        <v>70</v>
      </c>
      <c r="P180" s="28"/>
      <c r="Q180" s="26"/>
      <c r="R180" s="194">
        <f t="shared" si="6"/>
        <v>90</v>
      </c>
    </row>
    <row r="181" spans="1:18" ht="12.75" customHeight="1">
      <c r="A181" s="15"/>
      <c r="B181" s="351"/>
      <c r="C181" s="240"/>
      <c r="D181" s="240"/>
      <c r="E181" s="188"/>
      <c r="F181" s="28"/>
      <c r="G181" s="26"/>
      <c r="H181" s="39"/>
      <c r="I181" s="56"/>
      <c r="J181" s="28"/>
      <c r="K181" s="26"/>
      <c r="L181" s="26"/>
      <c r="M181" s="26"/>
      <c r="N181" s="39"/>
      <c r="O181" s="56"/>
      <c r="P181" s="28"/>
      <c r="Q181" s="26"/>
      <c r="R181" s="194">
        <f t="shared" si="6"/>
        <v>0</v>
      </c>
    </row>
    <row r="182" spans="1:18" ht="12.75" customHeight="1">
      <c r="A182" s="15">
        <v>4269111</v>
      </c>
      <c r="B182" s="351" t="s">
        <v>86</v>
      </c>
      <c r="C182" s="240"/>
      <c r="D182" s="240"/>
      <c r="E182" s="188"/>
      <c r="F182" s="28"/>
      <c r="G182" s="26"/>
      <c r="H182" s="39"/>
      <c r="I182" s="56">
        <v>400</v>
      </c>
      <c r="J182" s="28"/>
      <c r="K182" s="26"/>
      <c r="L182" s="26"/>
      <c r="M182" s="26"/>
      <c r="N182" s="39"/>
      <c r="O182" s="56">
        <v>10</v>
      </c>
      <c r="P182" s="28"/>
      <c r="Q182" s="26"/>
      <c r="R182" s="194">
        <f t="shared" si="6"/>
        <v>410</v>
      </c>
    </row>
    <row r="183" spans="1:18" ht="12.75" customHeight="1">
      <c r="A183" s="15">
        <v>426914</v>
      </c>
      <c r="B183" s="203" t="s">
        <v>127</v>
      </c>
      <c r="C183" s="240"/>
      <c r="D183" s="240"/>
      <c r="E183" s="188"/>
      <c r="F183" s="28"/>
      <c r="G183" s="26"/>
      <c r="H183" s="39"/>
      <c r="I183" s="56">
        <v>8</v>
      </c>
      <c r="J183" s="28"/>
      <c r="K183" s="26"/>
      <c r="L183" s="26"/>
      <c r="M183" s="26"/>
      <c r="N183" s="39"/>
      <c r="O183" s="56"/>
      <c r="P183" s="28"/>
      <c r="Q183" s="26"/>
      <c r="R183" s="194">
        <f t="shared" si="6"/>
        <v>8</v>
      </c>
    </row>
    <row r="184" spans="1:18" ht="12.75" customHeight="1">
      <c r="A184" s="190">
        <v>4269191</v>
      </c>
      <c r="B184" s="204" t="s">
        <v>192</v>
      </c>
      <c r="C184" s="240"/>
      <c r="D184" s="240"/>
      <c r="E184" s="187"/>
      <c r="F184" s="29"/>
      <c r="G184" s="191"/>
      <c r="H184" s="62"/>
      <c r="I184" s="109"/>
      <c r="J184" s="29"/>
      <c r="K184" s="191"/>
      <c r="L184" s="191"/>
      <c r="M184" s="191"/>
      <c r="N184" s="62"/>
      <c r="O184" s="109">
        <v>70</v>
      </c>
      <c r="P184" s="29"/>
      <c r="Q184" s="191"/>
      <c r="R184" s="194">
        <f t="shared" si="6"/>
        <v>70</v>
      </c>
    </row>
    <row r="185" spans="1:18" ht="12.75" customHeight="1">
      <c r="A185" s="190">
        <v>4269192</v>
      </c>
      <c r="B185" s="352" t="s">
        <v>208</v>
      </c>
      <c r="C185" s="240"/>
      <c r="D185" s="240"/>
      <c r="E185" s="187"/>
      <c r="F185" s="29"/>
      <c r="G185" s="191"/>
      <c r="H185" s="62"/>
      <c r="I185" s="109"/>
      <c r="J185" s="29"/>
      <c r="K185" s="191"/>
      <c r="L185" s="191"/>
      <c r="M185" s="191"/>
      <c r="N185" s="62"/>
      <c r="O185" s="109">
        <v>50</v>
      </c>
      <c r="P185" s="29"/>
      <c r="Q185" s="191"/>
      <c r="R185" s="194">
        <f t="shared" si="6"/>
        <v>50</v>
      </c>
    </row>
    <row r="186" spans="1:18" ht="13.5" customHeight="1" thickBot="1">
      <c r="A186" s="16"/>
      <c r="B186" s="180"/>
      <c r="C186" s="240"/>
      <c r="D186" s="240"/>
      <c r="E186" s="205"/>
      <c r="F186" s="25"/>
      <c r="G186" s="46"/>
      <c r="H186" s="41"/>
      <c r="I186" s="60"/>
      <c r="J186" s="25"/>
      <c r="K186" s="46"/>
      <c r="L186" s="46"/>
      <c r="M186" s="46"/>
      <c r="N186" s="41"/>
      <c r="O186" s="60"/>
      <c r="P186" s="25"/>
      <c r="Q186" s="46"/>
      <c r="R186" s="353">
        <f t="shared" si="6"/>
        <v>0</v>
      </c>
    </row>
    <row r="187" spans="1:18" ht="13.5" customHeight="1" thickBot="1">
      <c r="A187" s="8"/>
      <c r="B187" s="8"/>
      <c r="C187" s="131"/>
      <c r="D187" s="131"/>
      <c r="E187" s="11"/>
      <c r="F187" s="11"/>
      <c r="G187" s="19"/>
      <c r="H187" s="19"/>
      <c r="I187" s="11"/>
      <c r="J187" s="11"/>
      <c r="K187" s="19"/>
      <c r="L187" s="19"/>
      <c r="M187" s="19"/>
      <c r="N187" s="19"/>
      <c r="O187" s="11"/>
      <c r="P187" s="11"/>
      <c r="Q187" s="19"/>
      <c r="R187" s="11"/>
    </row>
    <row r="188" spans="1:18" ht="13.5" customHeight="1" thickBot="1">
      <c r="A188" s="14">
        <v>431000</v>
      </c>
      <c r="B188" s="65" t="s">
        <v>188</v>
      </c>
      <c r="C188" s="131"/>
      <c r="D188" s="131"/>
      <c r="E188" s="48"/>
      <c r="F188" s="32"/>
      <c r="G188" s="23"/>
      <c r="H188" s="158"/>
      <c r="I188" s="48"/>
      <c r="J188" s="32"/>
      <c r="K188" s="54"/>
      <c r="L188" s="54"/>
      <c r="M188" s="54"/>
      <c r="N188" s="23"/>
      <c r="O188" s="48">
        <f>SUM(O189:O190)</f>
        <v>625</v>
      </c>
      <c r="P188" s="35"/>
      <c r="Q188" s="23" t="e">
        <v>#DIV/0!</v>
      </c>
      <c r="R188" s="48">
        <f>SUM(R189:R190)</f>
        <v>625</v>
      </c>
    </row>
    <row r="189" spans="1:18" ht="13.5" customHeight="1">
      <c r="A189" s="97">
        <v>431100</v>
      </c>
      <c r="B189" s="98" t="s">
        <v>190</v>
      </c>
      <c r="C189" s="240"/>
      <c r="D189" s="240"/>
      <c r="E189" s="50"/>
      <c r="F189" s="99"/>
      <c r="G189" s="100"/>
      <c r="H189" s="101"/>
      <c r="I189" s="50"/>
      <c r="J189" s="99"/>
      <c r="K189" s="100"/>
      <c r="L189" s="100"/>
      <c r="M189" s="100"/>
      <c r="N189" s="101"/>
      <c r="O189" s="50">
        <v>138</v>
      </c>
      <c r="P189" s="99"/>
      <c r="Q189" s="101"/>
      <c r="R189" s="145">
        <f>SUM(O189)</f>
        <v>138</v>
      </c>
    </row>
    <row r="190" spans="1:18" ht="13.5" customHeight="1" thickBot="1">
      <c r="A190" s="63">
        <v>431200</v>
      </c>
      <c r="B190" s="354" t="s">
        <v>189</v>
      </c>
      <c r="C190" s="240"/>
      <c r="D190" s="240"/>
      <c r="E190" s="51"/>
      <c r="F190" s="43"/>
      <c r="G190" s="22"/>
      <c r="H190" s="45"/>
      <c r="I190" s="51"/>
      <c r="J190" s="43"/>
      <c r="K190" s="22"/>
      <c r="L190" s="46"/>
      <c r="M190" s="46"/>
      <c r="N190" s="41"/>
      <c r="O190" s="60">
        <v>487</v>
      </c>
      <c r="P190" s="88"/>
      <c r="Q190" s="22"/>
      <c r="R190" s="60">
        <f>SUM(O190)</f>
        <v>487</v>
      </c>
    </row>
    <row r="191" spans="1:18" ht="13.5" customHeight="1">
      <c r="A191" s="8"/>
      <c r="B191" s="8"/>
      <c r="C191" s="131"/>
      <c r="D191" s="131"/>
      <c r="E191" s="11"/>
      <c r="F191" s="11"/>
      <c r="G191" s="19"/>
      <c r="H191" s="19"/>
      <c r="I191" s="11"/>
      <c r="J191" s="11"/>
      <c r="K191" s="19"/>
      <c r="L191" s="19"/>
      <c r="M191" s="19"/>
      <c r="N191" s="19"/>
      <c r="O191" s="11"/>
      <c r="P191" s="11"/>
      <c r="Q191" s="19"/>
      <c r="R191" s="11"/>
    </row>
    <row r="192" spans="1:18" ht="13.5" thickBot="1">
      <c r="A192" s="8"/>
      <c r="B192" s="8"/>
      <c r="C192" s="131"/>
      <c r="D192" s="131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</row>
    <row r="193" spans="1:18" ht="13.5" thickBot="1">
      <c r="A193" s="14" t="s">
        <v>206</v>
      </c>
      <c r="B193" s="70"/>
      <c r="C193" s="268"/>
      <c r="D193" s="268"/>
      <c r="E193" s="6">
        <f>SUM(E194:E196)</f>
        <v>0</v>
      </c>
      <c r="F193" s="6"/>
      <c r="G193" s="54"/>
      <c r="H193" s="6">
        <f>SUM(H194:H196)</f>
        <v>0</v>
      </c>
      <c r="I193" s="6">
        <f>SUM(I194:I196)</f>
        <v>0</v>
      </c>
      <c r="J193" s="6"/>
      <c r="K193" s="54"/>
      <c r="L193" s="6">
        <f>SUM(L194:L196)</f>
        <v>0</v>
      </c>
      <c r="M193" s="54"/>
      <c r="N193" s="54"/>
      <c r="O193" s="6">
        <f>SUM(O194:O196)</f>
        <v>10</v>
      </c>
      <c r="P193" s="6"/>
      <c r="Q193" s="54"/>
      <c r="R193" s="55">
        <f>SUM(R194:R196)</f>
        <v>10</v>
      </c>
    </row>
    <row r="194" spans="1:18" ht="12.75">
      <c r="A194" s="42">
        <v>441911</v>
      </c>
      <c r="B194" s="37" t="s">
        <v>205</v>
      </c>
      <c r="C194" s="131"/>
      <c r="D194" s="131"/>
      <c r="E194" s="57"/>
      <c r="F194" s="33"/>
      <c r="G194" s="52"/>
      <c r="H194" s="20"/>
      <c r="I194" s="57"/>
      <c r="J194" s="33"/>
      <c r="K194" s="52"/>
      <c r="L194" s="52"/>
      <c r="M194" s="52"/>
      <c r="N194" s="20"/>
      <c r="O194" s="57"/>
      <c r="P194" s="33"/>
      <c r="Q194" s="52"/>
      <c r="R194" s="194">
        <f>SUM(E194:O194)</f>
        <v>0</v>
      </c>
    </row>
    <row r="195" spans="1:18" ht="12.75">
      <c r="A195" s="42">
        <v>444100</v>
      </c>
      <c r="B195" s="37" t="s">
        <v>149</v>
      </c>
      <c r="C195" s="131"/>
      <c r="D195" s="131"/>
      <c r="E195" s="57"/>
      <c r="F195" s="33"/>
      <c r="G195" s="52"/>
      <c r="H195" s="20"/>
      <c r="I195" s="57"/>
      <c r="J195" s="33"/>
      <c r="K195" s="52"/>
      <c r="L195" s="52"/>
      <c r="M195" s="52"/>
      <c r="N195" s="20"/>
      <c r="O195" s="57"/>
      <c r="P195" s="47"/>
      <c r="Q195" s="17"/>
      <c r="R195" s="194">
        <f>SUM(E195:O195)</f>
        <v>0</v>
      </c>
    </row>
    <row r="196" spans="1:18" ht="13.5" thickBot="1">
      <c r="A196" s="63">
        <v>444200</v>
      </c>
      <c r="B196" s="61" t="s">
        <v>150</v>
      </c>
      <c r="C196" s="240"/>
      <c r="D196" s="240"/>
      <c r="E196" s="51"/>
      <c r="F196" s="43"/>
      <c r="G196" s="103"/>
      <c r="H196" s="22"/>
      <c r="I196" s="51"/>
      <c r="J196" s="43"/>
      <c r="K196" s="103"/>
      <c r="L196" s="103"/>
      <c r="M196" s="103"/>
      <c r="N196" s="22"/>
      <c r="O196" s="51">
        <v>10</v>
      </c>
      <c r="P196" s="43"/>
      <c r="Q196" s="103"/>
      <c r="R196" s="104">
        <f>SUM(E196:O196)</f>
        <v>10</v>
      </c>
    </row>
    <row r="197" spans="1:18" ht="13.5" thickBot="1">
      <c r="A197" s="8"/>
      <c r="B197" s="8"/>
      <c r="C197" s="131"/>
      <c r="D197" s="131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</row>
    <row r="198" spans="1:18" ht="13.5" thickBot="1">
      <c r="A198" s="14">
        <v>465000</v>
      </c>
      <c r="B198" s="70" t="s">
        <v>113</v>
      </c>
      <c r="C198" s="131"/>
      <c r="D198" s="131"/>
      <c r="E198" s="6">
        <f>SUM(E199)</f>
        <v>0</v>
      </c>
      <c r="F198" s="6"/>
      <c r="G198" s="54"/>
      <c r="H198" s="6">
        <f>SUM(H199)</f>
        <v>0</v>
      </c>
      <c r="I198" s="6">
        <f>SUM(I199)</f>
        <v>1722</v>
      </c>
      <c r="J198" s="6"/>
      <c r="K198" s="54"/>
      <c r="L198" s="6">
        <f>SUM(L199)</f>
        <v>0</v>
      </c>
      <c r="M198" s="54"/>
      <c r="N198" s="54"/>
      <c r="O198" s="6">
        <f>SUM(O199)</f>
        <v>450</v>
      </c>
      <c r="P198" s="6"/>
      <c r="Q198" s="54"/>
      <c r="R198" s="55">
        <f>SUM(E198+H198+I198+L198+O198)</f>
        <v>2172</v>
      </c>
    </row>
    <row r="199" spans="1:18" ht="13.5" thickBot="1">
      <c r="A199" s="63">
        <v>465112</v>
      </c>
      <c r="B199" s="355" t="s">
        <v>114</v>
      </c>
      <c r="C199" s="240"/>
      <c r="D199" s="240"/>
      <c r="E199" s="201"/>
      <c r="F199" s="201"/>
      <c r="G199" s="103"/>
      <c r="H199" s="103"/>
      <c r="I199" s="201">
        <v>1722</v>
      </c>
      <c r="J199" s="201"/>
      <c r="K199" s="103"/>
      <c r="L199" s="201"/>
      <c r="M199" s="103"/>
      <c r="N199" s="103"/>
      <c r="O199" s="201">
        <v>450</v>
      </c>
      <c r="P199" s="201"/>
      <c r="Q199" s="103"/>
      <c r="R199" s="85">
        <f>SUM(E199+H199+I199+L199+O199)</f>
        <v>2172</v>
      </c>
    </row>
    <row r="200" spans="1:18" ht="13.5" thickBot="1">
      <c r="A200" s="8"/>
      <c r="B200" s="8"/>
      <c r="C200" s="131"/>
      <c r="D200" s="131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</row>
    <row r="201" spans="1:18" ht="13.5" thickBot="1">
      <c r="A201" s="14">
        <v>482000</v>
      </c>
      <c r="B201" s="243" t="s">
        <v>121</v>
      </c>
      <c r="C201" s="268"/>
      <c r="D201" s="268"/>
      <c r="E201" s="48">
        <f>SUM(E202:E205)</f>
        <v>0</v>
      </c>
      <c r="F201" s="78"/>
      <c r="G201" s="69"/>
      <c r="H201" s="48">
        <f>SUM(H202:H205)</f>
        <v>0</v>
      </c>
      <c r="I201" s="48">
        <f>SUM(I202:I205)</f>
        <v>32</v>
      </c>
      <c r="J201" s="32"/>
      <c r="K201" s="54"/>
      <c r="L201" s="48">
        <f>SUM(L202:L205)</f>
        <v>3</v>
      </c>
      <c r="M201" s="54"/>
      <c r="N201" s="23"/>
      <c r="O201" s="48">
        <f>SUM(O202:O205)</f>
        <v>70</v>
      </c>
      <c r="P201" s="244"/>
      <c r="Q201" s="69">
        <f>SUM(P201/O201*100)</f>
        <v>0</v>
      </c>
      <c r="R201" s="48">
        <f>SUM(R202:R205)</f>
        <v>105</v>
      </c>
    </row>
    <row r="202" spans="1:18" ht="12.75">
      <c r="A202" s="42">
        <v>4821911</v>
      </c>
      <c r="B202" s="37" t="s">
        <v>214</v>
      </c>
      <c r="C202" s="240"/>
      <c r="D202" s="240"/>
      <c r="E202" s="57"/>
      <c r="F202" s="33"/>
      <c r="G202" s="52"/>
      <c r="H202" s="20"/>
      <c r="I202" s="57"/>
      <c r="J202" s="33"/>
      <c r="K202" s="52"/>
      <c r="L202" s="193">
        <v>3</v>
      </c>
      <c r="M202" s="52"/>
      <c r="N202" s="20"/>
      <c r="O202" s="57">
        <v>50</v>
      </c>
      <c r="P202" s="33"/>
      <c r="Q202" s="20"/>
      <c r="R202" s="57">
        <f>SUM(E202:O202)</f>
        <v>53</v>
      </c>
    </row>
    <row r="203" spans="1:18" ht="12.75">
      <c r="A203" s="15">
        <v>482131</v>
      </c>
      <c r="B203" s="30" t="s">
        <v>151</v>
      </c>
      <c r="C203" s="240"/>
      <c r="D203" s="240"/>
      <c r="E203" s="56"/>
      <c r="F203" s="28"/>
      <c r="G203" s="26"/>
      <c r="H203" s="39"/>
      <c r="I203" s="56">
        <v>22</v>
      </c>
      <c r="J203" s="28"/>
      <c r="K203" s="26"/>
      <c r="L203" s="5"/>
      <c r="M203" s="26"/>
      <c r="N203" s="39"/>
      <c r="O203" s="56">
        <v>10</v>
      </c>
      <c r="P203" s="28"/>
      <c r="Q203" s="39"/>
      <c r="R203" s="56">
        <f>SUM(E203:O203)</f>
        <v>32</v>
      </c>
    </row>
    <row r="204" spans="1:18" ht="12.75">
      <c r="A204" s="15">
        <v>482211</v>
      </c>
      <c r="B204" s="30" t="s">
        <v>152</v>
      </c>
      <c r="C204" s="240"/>
      <c r="D204" s="240"/>
      <c r="E204" s="56"/>
      <c r="F204" s="28"/>
      <c r="G204" s="26"/>
      <c r="H204" s="39"/>
      <c r="I204" s="56">
        <v>10</v>
      </c>
      <c r="J204" s="28"/>
      <c r="K204" s="26"/>
      <c r="L204" s="5"/>
      <c r="M204" s="26"/>
      <c r="N204" s="39"/>
      <c r="O204" s="56">
        <v>10</v>
      </c>
      <c r="P204" s="28"/>
      <c r="Q204" s="39"/>
      <c r="R204" s="56">
        <f>SUM(E204:O204)</f>
        <v>20</v>
      </c>
    </row>
    <row r="205" spans="1:18" ht="13.5" thickBot="1">
      <c r="A205" s="16">
        <v>482300</v>
      </c>
      <c r="B205" s="38" t="s">
        <v>168</v>
      </c>
      <c r="C205" s="240"/>
      <c r="D205" s="240"/>
      <c r="E205" s="60"/>
      <c r="F205" s="25"/>
      <c r="G205" s="46"/>
      <c r="H205" s="41"/>
      <c r="I205" s="60"/>
      <c r="J205" s="25"/>
      <c r="K205" s="46"/>
      <c r="L205" s="10"/>
      <c r="M205" s="46"/>
      <c r="N205" s="41"/>
      <c r="O205" s="60"/>
      <c r="P205" s="25"/>
      <c r="Q205" s="41"/>
      <c r="R205" s="60">
        <f>SUM(E205:O205)</f>
        <v>0</v>
      </c>
    </row>
    <row r="206" spans="1:18" ht="13.5" thickBot="1">
      <c r="A206" s="270"/>
      <c r="B206" s="8"/>
      <c r="C206" s="131"/>
      <c r="D206" s="131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</row>
    <row r="207" spans="1:18" ht="13.5" thickBot="1">
      <c r="A207" s="13"/>
      <c r="B207" s="156" t="s">
        <v>16</v>
      </c>
      <c r="C207" s="131"/>
      <c r="D207" s="131"/>
      <c r="E207" s="48">
        <f>SUM(E22+E32+E36+E47+E50+E55+E193+E198+E201)</f>
        <v>3683</v>
      </c>
      <c r="F207" s="6" t="e">
        <f>SUM(F23,#REF!,#REF!,#REF!,#REF!,#REF!,#REF!)</f>
        <v>#REF!</v>
      </c>
      <c r="G207" s="40" t="e">
        <f>SUM(F207/E207*100)</f>
        <v>#REF!</v>
      </c>
      <c r="H207" s="48">
        <f>SUM(H22+H32+H36+H47+H50+H55+H193+H198+H201)</f>
        <v>279</v>
      </c>
      <c r="I207" s="48">
        <f>SUM(I22+I32+I36+I47+I50+I55+I193+I198+I201)</f>
        <v>1234426</v>
      </c>
      <c r="J207" s="6" t="e">
        <f>SUM(J23,#REF!,#REF!,#REF!,#REF!,#REF!,#REF!)</f>
        <v>#REF!</v>
      </c>
      <c r="K207" s="23" t="e">
        <f>SUM(J207/I207*100)</f>
        <v>#REF!</v>
      </c>
      <c r="L207" s="48">
        <f>SUM(L22+L32+L36+L47+L50+L55+L193+L198+L201)</f>
        <v>237</v>
      </c>
      <c r="M207" s="158"/>
      <c r="N207" s="158"/>
      <c r="O207" s="48">
        <f>SUM(O22+O32+O36+O47+O50+O55+O188+O193+O198+O201)</f>
        <v>48522</v>
      </c>
      <c r="P207" s="6" t="e">
        <f>SUM(P23,#REF!,#REF!,#REF!,#REF!,#REF!,#REF!)</f>
        <v>#REF!</v>
      </c>
      <c r="Q207" s="159" t="e">
        <f>SUM(P207/O207*100)</f>
        <v>#REF!</v>
      </c>
      <c r="R207" s="48">
        <f>SUM(R22+R32+R36+R47+R50+R55+R188+R193+R198+R201)</f>
        <v>1287147</v>
      </c>
    </row>
    <row r="208" spans="1:18" s="2" customFormat="1" ht="13.5" thickBot="1">
      <c r="A208" s="8"/>
      <c r="B208" s="8"/>
      <c r="C208" s="271"/>
      <c r="D208" s="271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</row>
    <row r="209" spans="1:18" s="2" customFormat="1" ht="16.5" customHeight="1" thickBot="1">
      <c r="A209" s="14">
        <v>500000</v>
      </c>
      <c r="B209" s="177" t="s">
        <v>9</v>
      </c>
      <c r="C209" s="271"/>
      <c r="D209" s="271"/>
      <c r="E209" s="48">
        <f>SUM(E210:E223)</f>
        <v>0</v>
      </c>
      <c r="F209" s="32"/>
      <c r="G209" s="69"/>
      <c r="H209" s="48">
        <f>SUM(H210:H223)</f>
        <v>0</v>
      </c>
      <c r="I209" s="179">
        <f>SUM(I210:I223)</f>
        <v>0</v>
      </c>
      <c r="J209" s="32">
        <f>SUM(J212:J223)</f>
        <v>0</v>
      </c>
      <c r="K209" s="69"/>
      <c r="L209" s="48">
        <f>SUM(L210:L223)</f>
        <v>0</v>
      </c>
      <c r="M209" s="178"/>
      <c r="N209" s="69"/>
      <c r="O209" s="48">
        <f>SUM(O210:O223)</f>
        <v>12829</v>
      </c>
      <c r="P209" s="32">
        <f>SUM(P212:P223)</f>
        <v>0</v>
      </c>
      <c r="Q209" s="69">
        <f>SUM(P209/O209*100)</f>
        <v>0</v>
      </c>
      <c r="R209" s="48">
        <f>SUM(E209+H209+I209+L209+O209)</f>
        <v>12829</v>
      </c>
    </row>
    <row r="210" spans="1:18" s="2" customFormat="1" ht="14.25" customHeight="1">
      <c r="A210" s="97">
        <v>511322</v>
      </c>
      <c r="B210" s="356" t="s">
        <v>96</v>
      </c>
      <c r="C210" s="241"/>
      <c r="D210" s="241"/>
      <c r="E210" s="99"/>
      <c r="F210" s="150"/>
      <c r="G210" s="101"/>
      <c r="H210" s="132"/>
      <c r="I210" s="149"/>
      <c r="J210" s="150"/>
      <c r="K210" s="101"/>
      <c r="L210" s="50"/>
      <c r="M210" s="133"/>
      <c r="N210" s="101"/>
      <c r="O210" s="50"/>
      <c r="P210" s="149"/>
      <c r="Q210" s="101"/>
      <c r="R210" s="121">
        <f aca="true" t="shared" si="7" ref="R210:R223">SUM(E210:O210)</f>
        <v>0</v>
      </c>
    </row>
    <row r="211" spans="1:18" s="2" customFormat="1" ht="14.25" customHeight="1">
      <c r="A211" s="42">
        <v>512141</v>
      </c>
      <c r="B211" s="357" t="s">
        <v>207</v>
      </c>
      <c r="C211" s="241"/>
      <c r="D211" s="241"/>
      <c r="E211" s="33"/>
      <c r="F211" s="358"/>
      <c r="G211" s="20"/>
      <c r="H211" s="342"/>
      <c r="I211" s="219"/>
      <c r="J211" s="358"/>
      <c r="K211" s="20"/>
      <c r="L211" s="57"/>
      <c r="M211" s="291"/>
      <c r="N211" s="20"/>
      <c r="O211" s="57">
        <v>563</v>
      </c>
      <c r="P211" s="219"/>
      <c r="Q211" s="20"/>
      <c r="R211" s="127"/>
    </row>
    <row r="212" spans="1:18" s="2" customFormat="1" ht="12.75">
      <c r="A212" s="15">
        <v>512211</v>
      </c>
      <c r="B212" s="183" t="s">
        <v>133</v>
      </c>
      <c r="C212" s="271"/>
      <c r="D212" s="271"/>
      <c r="E212" s="28"/>
      <c r="F212" s="141"/>
      <c r="G212" s="39"/>
      <c r="H212" s="157"/>
      <c r="I212" s="28"/>
      <c r="J212" s="5"/>
      <c r="K212" s="39"/>
      <c r="L212" s="56"/>
      <c r="M212" s="59"/>
      <c r="N212" s="39"/>
      <c r="O212" s="56">
        <v>500</v>
      </c>
      <c r="P212" s="28"/>
      <c r="Q212" s="39"/>
      <c r="R212" s="139">
        <f t="shared" si="7"/>
        <v>500</v>
      </c>
    </row>
    <row r="213" spans="1:18" s="2" customFormat="1" ht="12.75">
      <c r="A213" s="15">
        <v>5122111</v>
      </c>
      <c r="B213" s="183" t="s">
        <v>163</v>
      </c>
      <c r="C213" s="271"/>
      <c r="D213" s="271"/>
      <c r="E213" s="28"/>
      <c r="F213" s="141"/>
      <c r="G213" s="39"/>
      <c r="H213" s="157"/>
      <c r="I213" s="28"/>
      <c r="J213" s="5"/>
      <c r="K213" s="39"/>
      <c r="L213" s="56"/>
      <c r="M213" s="59"/>
      <c r="N213" s="39"/>
      <c r="O213" s="56">
        <v>200</v>
      </c>
      <c r="P213" s="28"/>
      <c r="Q213" s="39"/>
      <c r="R213" s="139">
        <f t="shared" si="7"/>
        <v>200</v>
      </c>
    </row>
    <row r="214" spans="1:18" ht="12.75">
      <c r="A214" s="15">
        <v>512221</v>
      </c>
      <c r="B214" s="183" t="s">
        <v>34</v>
      </c>
      <c r="C214" s="131"/>
      <c r="D214" s="131"/>
      <c r="E214" s="28"/>
      <c r="F214" s="141"/>
      <c r="G214" s="39"/>
      <c r="H214" s="157"/>
      <c r="I214" s="140"/>
      <c r="J214" s="141"/>
      <c r="K214" s="39"/>
      <c r="L214" s="56"/>
      <c r="M214" s="59"/>
      <c r="N214" s="39"/>
      <c r="O214" s="56">
        <v>4810</v>
      </c>
      <c r="P214" s="28"/>
      <c r="Q214" s="39"/>
      <c r="R214" s="139">
        <f t="shared" si="7"/>
        <v>4810</v>
      </c>
    </row>
    <row r="215" spans="1:18" ht="12.75">
      <c r="A215" s="15">
        <v>512232</v>
      </c>
      <c r="B215" s="183" t="s">
        <v>164</v>
      </c>
      <c r="C215" s="131"/>
      <c r="D215" s="131"/>
      <c r="E215" s="28"/>
      <c r="F215" s="141"/>
      <c r="G215" s="39"/>
      <c r="H215" s="157"/>
      <c r="I215" s="140"/>
      <c r="J215" s="141"/>
      <c r="K215" s="39"/>
      <c r="L215" s="56"/>
      <c r="M215" s="59"/>
      <c r="N215" s="39"/>
      <c r="O215" s="56">
        <v>20</v>
      </c>
      <c r="P215" s="28"/>
      <c r="Q215" s="39"/>
      <c r="R215" s="139">
        <f t="shared" si="7"/>
        <v>20</v>
      </c>
    </row>
    <row r="216" spans="1:18" ht="12.75">
      <c r="A216" s="15">
        <v>512241</v>
      </c>
      <c r="B216" s="183" t="s">
        <v>187</v>
      </c>
      <c r="C216" s="131"/>
      <c r="D216" s="131"/>
      <c r="E216" s="28"/>
      <c r="F216" s="141"/>
      <c r="G216" s="39"/>
      <c r="H216" s="157"/>
      <c r="I216" s="140"/>
      <c r="J216" s="141"/>
      <c r="K216" s="39"/>
      <c r="L216" s="56"/>
      <c r="M216" s="59"/>
      <c r="N216" s="39"/>
      <c r="O216" s="56"/>
      <c r="P216" s="28"/>
      <c r="Q216" s="39"/>
      <c r="R216" s="139">
        <f t="shared" si="7"/>
        <v>0</v>
      </c>
    </row>
    <row r="217" spans="1:18" ht="12.75">
      <c r="A217" s="15">
        <v>512251</v>
      </c>
      <c r="B217" s="183" t="s">
        <v>165</v>
      </c>
      <c r="C217" s="131"/>
      <c r="D217" s="131"/>
      <c r="E217" s="28"/>
      <c r="F217" s="141"/>
      <c r="G217" s="39"/>
      <c r="H217" s="157"/>
      <c r="I217" s="140"/>
      <c r="J217" s="141"/>
      <c r="K217" s="39"/>
      <c r="L217" s="56"/>
      <c r="M217" s="59"/>
      <c r="N217" s="39"/>
      <c r="O217" s="56">
        <v>300</v>
      </c>
      <c r="P217" s="28"/>
      <c r="Q217" s="39"/>
      <c r="R217" s="139">
        <f t="shared" si="7"/>
        <v>300</v>
      </c>
    </row>
    <row r="218" spans="1:18" ht="12.75">
      <c r="A218" s="15">
        <v>512511</v>
      </c>
      <c r="B218" s="183" t="s">
        <v>166</v>
      </c>
      <c r="C218" s="131"/>
      <c r="D218" s="131"/>
      <c r="E218" s="28"/>
      <c r="F218" s="141"/>
      <c r="G218" s="39"/>
      <c r="H218" s="157"/>
      <c r="I218" s="140"/>
      <c r="J218" s="141"/>
      <c r="K218" s="39"/>
      <c r="L218" s="56"/>
      <c r="M218" s="59"/>
      <c r="N218" s="39"/>
      <c r="O218" s="56">
        <v>600</v>
      </c>
      <c r="P218" s="28"/>
      <c r="Q218" s="39"/>
      <c r="R218" s="139">
        <f t="shared" si="7"/>
        <v>600</v>
      </c>
    </row>
    <row r="219" spans="1:18" ht="12.75">
      <c r="A219" s="15">
        <v>512511</v>
      </c>
      <c r="B219" s="183" t="s">
        <v>218</v>
      </c>
      <c r="C219" s="131"/>
      <c r="D219" s="131"/>
      <c r="E219" s="28"/>
      <c r="F219" s="141"/>
      <c r="G219" s="39"/>
      <c r="H219" s="157"/>
      <c r="I219" s="140"/>
      <c r="J219" s="141"/>
      <c r="K219" s="39"/>
      <c r="L219" s="56"/>
      <c r="M219" s="59"/>
      <c r="N219" s="39"/>
      <c r="O219" s="56">
        <v>3208</v>
      </c>
      <c r="P219" s="28"/>
      <c r="Q219" s="39"/>
      <c r="R219" s="139">
        <f t="shared" si="7"/>
        <v>3208</v>
      </c>
    </row>
    <row r="220" spans="1:18" ht="12.75">
      <c r="A220" s="15">
        <v>512521</v>
      </c>
      <c r="B220" s="183" t="s">
        <v>167</v>
      </c>
      <c r="C220" s="131"/>
      <c r="D220" s="131"/>
      <c r="E220" s="28"/>
      <c r="F220" s="141"/>
      <c r="G220" s="39"/>
      <c r="H220" s="157"/>
      <c r="I220" s="140"/>
      <c r="J220" s="141"/>
      <c r="K220" s="39"/>
      <c r="L220" s="56"/>
      <c r="M220" s="59"/>
      <c r="N220" s="39"/>
      <c r="O220" s="56">
        <v>2358</v>
      </c>
      <c r="P220" s="28"/>
      <c r="Q220" s="39"/>
      <c r="R220" s="139">
        <f t="shared" si="7"/>
        <v>2358</v>
      </c>
    </row>
    <row r="221" spans="1:18" ht="12.75">
      <c r="A221" s="15">
        <v>512921</v>
      </c>
      <c r="B221" s="183" t="s">
        <v>219</v>
      </c>
      <c r="C221" s="131"/>
      <c r="D221" s="131"/>
      <c r="E221" s="28"/>
      <c r="F221" s="141"/>
      <c r="G221" s="39"/>
      <c r="H221" s="157"/>
      <c r="I221" s="140"/>
      <c r="J221" s="141"/>
      <c r="K221" s="39"/>
      <c r="L221" s="56"/>
      <c r="M221" s="59"/>
      <c r="N221" s="39"/>
      <c r="O221" s="56">
        <v>20</v>
      </c>
      <c r="P221" s="28"/>
      <c r="Q221" s="39"/>
      <c r="R221" s="139">
        <f t="shared" si="7"/>
        <v>20</v>
      </c>
    </row>
    <row r="222" spans="1:18" ht="12.75">
      <c r="A222" s="15">
        <v>515111</v>
      </c>
      <c r="B222" s="183" t="s">
        <v>204</v>
      </c>
      <c r="C222" s="131"/>
      <c r="D222" s="131"/>
      <c r="E222" s="28"/>
      <c r="F222" s="141"/>
      <c r="G222" s="39"/>
      <c r="H222" s="157"/>
      <c r="I222" s="140"/>
      <c r="J222" s="141"/>
      <c r="K222" s="39"/>
      <c r="L222" s="56"/>
      <c r="M222" s="59"/>
      <c r="N222" s="39"/>
      <c r="O222" s="56">
        <v>250</v>
      </c>
      <c r="P222" s="28"/>
      <c r="Q222" s="39"/>
      <c r="R222" s="139">
        <f t="shared" si="7"/>
        <v>250</v>
      </c>
    </row>
    <row r="223" spans="1:18" ht="13.5" thickBot="1">
      <c r="A223" s="16"/>
      <c r="B223" s="273"/>
      <c r="C223" s="131"/>
      <c r="D223" s="131"/>
      <c r="E223" s="25"/>
      <c r="F223" s="238"/>
      <c r="G223" s="41"/>
      <c r="H223" s="134"/>
      <c r="I223" s="136"/>
      <c r="J223" s="238"/>
      <c r="K223" s="41"/>
      <c r="L223" s="60"/>
      <c r="M223" s="135"/>
      <c r="N223" s="41"/>
      <c r="O223" s="60"/>
      <c r="P223" s="25"/>
      <c r="Q223" s="41"/>
      <c r="R223" s="138">
        <f t="shared" si="7"/>
        <v>0</v>
      </c>
    </row>
    <row r="224" spans="1:18" ht="12.75">
      <c r="A224" s="270"/>
      <c r="B224" s="8"/>
      <c r="C224" s="131"/>
      <c r="D224" s="131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</row>
    <row r="225" spans="1:18" ht="13.5" thickBot="1">
      <c r="A225" s="270"/>
      <c r="B225" s="270"/>
      <c r="C225" s="131"/>
      <c r="D225" s="131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</row>
    <row r="226" spans="1:18" ht="13.5" thickBot="1">
      <c r="A226" s="13"/>
      <c r="B226" s="156" t="s">
        <v>85</v>
      </c>
      <c r="C226" s="131"/>
      <c r="D226" s="131"/>
      <c r="E226" s="48">
        <f>SUM(E207+E209)</f>
        <v>3683</v>
      </c>
      <c r="F226" s="6" t="e">
        <f>SUM(F39,#REF!,#REF!,F154,#REF!,F162,F174)</f>
        <v>#REF!</v>
      </c>
      <c r="G226" s="40" t="e">
        <f>SUM(F226/E226*100)</f>
        <v>#REF!</v>
      </c>
      <c r="H226" s="48">
        <f>SUM(H207+H209)</f>
        <v>279</v>
      </c>
      <c r="I226" s="48">
        <f>SUM(I207+I209)</f>
        <v>1234426</v>
      </c>
      <c r="J226" s="6" t="e">
        <f>SUM(J39,#REF!,#REF!,J154,#REF!,J162,J174)</f>
        <v>#REF!</v>
      </c>
      <c r="K226" s="23" t="e">
        <f>SUM(J226/I226*100)</f>
        <v>#REF!</v>
      </c>
      <c r="L226" s="48">
        <f>SUM(L207+L209)</f>
        <v>237</v>
      </c>
      <c r="M226" s="158"/>
      <c r="N226" s="158"/>
      <c r="O226" s="48">
        <f>SUM(O207+O209)</f>
        <v>61351</v>
      </c>
      <c r="P226" s="6" t="e">
        <f>SUM(P39,#REF!,#REF!,P154,#REF!,P162,P174)</f>
        <v>#REF!</v>
      </c>
      <c r="Q226" s="159" t="e">
        <f>SUM(P226/O226*100)</f>
        <v>#REF!</v>
      </c>
      <c r="R226" s="48">
        <f>SUM(E226+H226+I226+L226+O226)</f>
        <v>1299976</v>
      </c>
    </row>
    <row r="227" spans="1:18" ht="12.75">
      <c r="A227" s="8"/>
      <c r="B227" s="274"/>
      <c r="C227" s="131"/>
      <c r="D227" s="131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</row>
    <row r="228" spans="1:18" ht="13.5" thickBot="1">
      <c r="A228" s="8"/>
      <c r="B228" s="274"/>
      <c r="C228" s="131"/>
      <c r="D228" s="131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</row>
    <row r="229" spans="1:18" ht="34.5" thickBot="1">
      <c r="A229" s="160" t="s">
        <v>8</v>
      </c>
      <c r="B229" s="161" t="s">
        <v>2</v>
      </c>
      <c r="C229" s="131"/>
      <c r="D229" s="131"/>
      <c r="E229" s="73" t="s">
        <v>48</v>
      </c>
      <c r="F229" s="74" t="s">
        <v>13</v>
      </c>
      <c r="G229" s="76" t="s">
        <v>14</v>
      </c>
      <c r="H229" s="77" t="s">
        <v>47</v>
      </c>
      <c r="I229" s="73" t="s">
        <v>17</v>
      </c>
      <c r="J229" s="74" t="s">
        <v>13</v>
      </c>
      <c r="K229" s="72" t="s">
        <v>14</v>
      </c>
      <c r="L229" s="162" t="s">
        <v>40</v>
      </c>
      <c r="M229" s="75" t="s">
        <v>13</v>
      </c>
      <c r="N229" s="72" t="s">
        <v>14</v>
      </c>
      <c r="O229" s="73" t="s">
        <v>194</v>
      </c>
      <c r="P229" s="74" t="s">
        <v>13</v>
      </c>
      <c r="Q229" s="72" t="s">
        <v>14</v>
      </c>
      <c r="R229" s="163" t="s">
        <v>4</v>
      </c>
    </row>
    <row r="230" spans="1:18" ht="12.75">
      <c r="A230" s="164"/>
      <c r="B230" s="165" t="s">
        <v>90</v>
      </c>
      <c r="C230" s="131"/>
      <c r="D230" s="131"/>
      <c r="E230" s="50">
        <f>SUM(E15)</f>
        <v>3683</v>
      </c>
      <c r="F230" s="99"/>
      <c r="G230" s="102">
        <f>SUM(F230/E230*100)</f>
        <v>0</v>
      </c>
      <c r="H230" s="50">
        <f>SUM(H15)</f>
        <v>279</v>
      </c>
      <c r="I230" s="50">
        <f>SUM(I15)</f>
        <v>1234426</v>
      </c>
      <c r="J230" s="99"/>
      <c r="K230" s="129"/>
      <c r="L230" s="50">
        <f>SUM(L15)</f>
        <v>237</v>
      </c>
      <c r="M230" s="148"/>
      <c r="N230" s="166"/>
      <c r="O230" s="50">
        <f>SUM(O15)</f>
        <v>61351</v>
      </c>
      <c r="P230" s="166"/>
      <c r="Q230" s="129"/>
      <c r="R230" s="121">
        <f>SUM(R15)</f>
        <v>1299976</v>
      </c>
    </row>
    <row r="231" spans="1:18" ht="13.5" thickBot="1">
      <c r="A231" s="167"/>
      <c r="B231" s="168" t="s">
        <v>91</v>
      </c>
      <c r="C231" s="131"/>
      <c r="D231" s="131"/>
      <c r="E231" s="10">
        <f>SUM(E226)</f>
        <v>3683</v>
      </c>
      <c r="F231" s="10"/>
      <c r="G231" s="10">
        <f>SUM(F231/E231*100)</f>
        <v>0</v>
      </c>
      <c r="H231" s="10">
        <f>SUM(H226)</f>
        <v>279</v>
      </c>
      <c r="I231" s="10">
        <f>SUM(I226)</f>
        <v>1234426</v>
      </c>
      <c r="J231" s="10"/>
      <c r="K231" s="10">
        <f>SUM(J231/I231*100)</f>
        <v>0</v>
      </c>
      <c r="L231" s="10">
        <f>SUM(L226)</f>
        <v>237</v>
      </c>
      <c r="M231" s="10"/>
      <c r="N231" s="10"/>
      <c r="O231" s="10">
        <f>SUM(O226)</f>
        <v>61351</v>
      </c>
      <c r="P231" s="10"/>
      <c r="Q231" s="10">
        <f>SUM(P231/O231*100)</f>
        <v>0</v>
      </c>
      <c r="R231" s="143">
        <f>SUM(R226)</f>
        <v>1299976</v>
      </c>
    </row>
    <row r="232" spans="1:18" ht="13.5" thickBot="1">
      <c r="A232" s="169"/>
      <c r="B232" s="170" t="s">
        <v>92</v>
      </c>
      <c r="C232" s="131"/>
      <c r="D232" s="131"/>
      <c r="E232" s="171">
        <f>SUM(E230-E231)</f>
        <v>0</v>
      </c>
      <c r="F232" s="172">
        <f>SUM(F230-F231)</f>
        <v>0</v>
      </c>
      <c r="G232" s="173"/>
      <c r="H232" s="174">
        <f>SUM(H230-H231)</f>
        <v>0</v>
      </c>
      <c r="I232" s="171">
        <f>SUM(I230-I231)</f>
        <v>0</v>
      </c>
      <c r="J232" s="172">
        <f>SUM(J230-J231)</f>
        <v>0</v>
      </c>
      <c r="K232" s="173" t="e">
        <f>SUM(J232/I232*100)</f>
        <v>#DIV/0!</v>
      </c>
      <c r="L232" s="174">
        <f>SUM(L230-L231)</f>
        <v>0</v>
      </c>
      <c r="M232" s="175"/>
      <c r="N232" s="175"/>
      <c r="O232" s="171">
        <f>SUM(O230-O231)</f>
        <v>0</v>
      </c>
      <c r="P232" s="175">
        <f>SUM(P230-P231)</f>
        <v>0</v>
      </c>
      <c r="Q232" s="176" t="e">
        <f>SUM(P232/O232*100)</f>
        <v>#DIV/0!</v>
      </c>
      <c r="R232" s="171">
        <f>SUM(R230-R231)</f>
        <v>0</v>
      </c>
    </row>
    <row r="233" spans="1:18" ht="12.75">
      <c r="A233" s="8"/>
      <c r="B233" s="8"/>
      <c r="C233" s="131"/>
      <c r="D233" s="131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40"/>
    </row>
    <row r="234" spans="1:18" ht="13.5" thickBot="1">
      <c r="A234" s="8"/>
      <c r="B234" s="185" t="s">
        <v>182</v>
      </c>
      <c r="C234" s="131"/>
      <c r="D234" s="131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240" t="s">
        <v>191</v>
      </c>
    </row>
    <row r="235" spans="1:18" ht="34.5" thickBot="1">
      <c r="A235" s="71" t="s">
        <v>8</v>
      </c>
      <c r="B235" s="72" t="s">
        <v>2</v>
      </c>
      <c r="C235" s="131"/>
      <c r="D235" s="131"/>
      <c r="E235" s="73" t="s">
        <v>48</v>
      </c>
      <c r="F235" s="74" t="s">
        <v>13</v>
      </c>
      <c r="G235" s="72" t="s">
        <v>14</v>
      </c>
      <c r="H235" s="73" t="s">
        <v>47</v>
      </c>
      <c r="I235" s="73" t="s">
        <v>17</v>
      </c>
      <c r="J235" s="74" t="s">
        <v>13</v>
      </c>
      <c r="K235" s="72" t="s">
        <v>14</v>
      </c>
      <c r="L235" s="73" t="s">
        <v>40</v>
      </c>
      <c r="M235" s="74" t="s">
        <v>13</v>
      </c>
      <c r="N235" s="72" t="s">
        <v>14</v>
      </c>
      <c r="O235" s="73" t="s">
        <v>194</v>
      </c>
      <c r="P235" s="74" t="s">
        <v>13</v>
      </c>
      <c r="Q235" s="72" t="s">
        <v>14</v>
      </c>
      <c r="R235" s="76" t="s">
        <v>4</v>
      </c>
    </row>
    <row r="236" spans="1:18" ht="12.75">
      <c r="A236" s="113">
        <v>741400</v>
      </c>
      <c r="B236" s="114" t="s">
        <v>39</v>
      </c>
      <c r="C236" s="131"/>
      <c r="D236" s="131"/>
      <c r="E236" s="115"/>
      <c r="F236" s="116"/>
      <c r="G236" s="117"/>
      <c r="H236" s="118"/>
      <c r="I236" s="115"/>
      <c r="J236" s="116"/>
      <c r="K236" s="117"/>
      <c r="L236" s="115"/>
      <c r="M236" s="116"/>
      <c r="N236" s="117"/>
      <c r="O236" s="115"/>
      <c r="P236" s="119"/>
      <c r="Q236" s="120"/>
      <c r="R236" s="121">
        <f>SUM(E236+H236+I236+L236+O236)</f>
        <v>0</v>
      </c>
    </row>
    <row r="237" spans="1:18" ht="12.75">
      <c r="A237" s="128">
        <v>742100</v>
      </c>
      <c r="B237" s="37" t="s">
        <v>1</v>
      </c>
      <c r="C237" s="131"/>
      <c r="D237" s="131"/>
      <c r="E237" s="57"/>
      <c r="F237" s="33"/>
      <c r="G237" s="126"/>
      <c r="H237" s="124"/>
      <c r="I237" s="57"/>
      <c r="J237" s="33"/>
      <c r="K237" s="126"/>
      <c r="L237" s="56"/>
      <c r="M237" s="28"/>
      <c r="N237" s="106"/>
      <c r="O237" s="57">
        <v>59191</v>
      </c>
      <c r="P237" s="33"/>
      <c r="Q237" s="126">
        <f>SUM(P237/O237*100)</f>
        <v>0</v>
      </c>
      <c r="R237" s="127">
        <f>SUM(E237+H237+I237+L237+O237)</f>
        <v>59191</v>
      </c>
    </row>
    <row r="238" spans="1:18" ht="12.75">
      <c r="A238" s="107">
        <v>744100</v>
      </c>
      <c r="B238" s="108" t="s">
        <v>110</v>
      </c>
      <c r="C238" s="131"/>
      <c r="D238" s="131"/>
      <c r="E238" s="109"/>
      <c r="F238" s="29"/>
      <c r="G238" s="110"/>
      <c r="H238" s="111"/>
      <c r="I238" s="109"/>
      <c r="J238" s="29"/>
      <c r="K238" s="110"/>
      <c r="L238" s="109">
        <v>237</v>
      </c>
      <c r="M238" s="29"/>
      <c r="N238" s="112"/>
      <c r="O238" s="109"/>
      <c r="P238" s="29"/>
      <c r="Q238" s="112" t="e">
        <f>SUM(P238/O238*100)</f>
        <v>#DIV/0!</v>
      </c>
      <c r="R238" s="66">
        <f>SUM(E238+H238+I238+L238+O238)</f>
        <v>237</v>
      </c>
    </row>
    <row r="239" spans="1:18" ht="12.75">
      <c r="A239" s="105">
        <v>745100</v>
      </c>
      <c r="B239" s="30" t="s">
        <v>154</v>
      </c>
      <c r="C239" s="131"/>
      <c r="D239" s="131"/>
      <c r="E239" s="56"/>
      <c r="F239" s="28"/>
      <c r="G239" s="5"/>
      <c r="H239" s="106"/>
      <c r="I239" s="56"/>
      <c r="J239" s="28"/>
      <c r="K239" s="5"/>
      <c r="L239" s="5"/>
      <c r="M239" s="5"/>
      <c r="N239" s="106"/>
      <c r="O239" s="56">
        <v>2124</v>
      </c>
      <c r="P239" s="28"/>
      <c r="Q239" s="106"/>
      <c r="R239" s="139">
        <f>SUM(E239+H239+I239+L239+O239)</f>
        <v>2124</v>
      </c>
    </row>
    <row r="240" spans="1:18" ht="12.75">
      <c r="A240" s="105">
        <v>745100</v>
      </c>
      <c r="B240" s="30" t="s">
        <v>115</v>
      </c>
      <c r="C240" s="131"/>
      <c r="D240" s="131"/>
      <c r="E240" s="56"/>
      <c r="F240" s="28"/>
      <c r="G240" s="5"/>
      <c r="H240" s="106"/>
      <c r="I240" s="56"/>
      <c r="J240" s="28"/>
      <c r="K240" s="5"/>
      <c r="L240" s="5"/>
      <c r="M240" s="5"/>
      <c r="N240" s="106"/>
      <c r="O240" s="56"/>
      <c r="P240" s="28"/>
      <c r="Q240" s="106"/>
      <c r="R240" s="139">
        <f>SUM(E240+H240+I240+L240+O240)</f>
        <v>0</v>
      </c>
    </row>
    <row r="241" spans="1:18" ht="12.75">
      <c r="A241" s="186">
        <v>770000</v>
      </c>
      <c r="B241" s="30" t="s">
        <v>119</v>
      </c>
      <c r="C241" s="131"/>
      <c r="D241" s="131"/>
      <c r="E241" s="56"/>
      <c r="F241" s="28"/>
      <c r="G241" s="106"/>
      <c r="H241" s="125">
        <v>279</v>
      </c>
      <c r="I241" s="56">
        <v>91</v>
      </c>
      <c r="J241" s="28"/>
      <c r="K241" s="106"/>
      <c r="L241" s="56"/>
      <c r="M241" s="28"/>
      <c r="N241" s="106"/>
      <c r="O241" s="56"/>
      <c r="P241" s="28"/>
      <c r="Q241" s="106" t="e">
        <f>SUM(P241/O241*100)</f>
        <v>#DIV/0!</v>
      </c>
      <c r="R241" s="139">
        <f>SUM(E241:O241)</f>
        <v>370</v>
      </c>
    </row>
    <row r="242" spans="1:18" ht="12.75">
      <c r="A242" s="186">
        <v>781100</v>
      </c>
      <c r="B242" s="30" t="s">
        <v>81</v>
      </c>
      <c r="C242" s="131"/>
      <c r="D242" s="131"/>
      <c r="E242" s="57"/>
      <c r="F242" s="33"/>
      <c r="G242" s="126"/>
      <c r="H242" s="124"/>
      <c r="I242" s="57">
        <v>1234335</v>
      </c>
      <c r="J242" s="33"/>
      <c r="K242" s="126"/>
      <c r="L242" s="57"/>
      <c r="M242" s="33"/>
      <c r="N242" s="126"/>
      <c r="O242" s="57"/>
      <c r="P242" s="28"/>
      <c r="Q242" s="106" t="e">
        <f>SUM(P242/O242*100)</f>
        <v>#DIV/0!</v>
      </c>
      <c r="R242" s="139">
        <f>SUM(E242+H242+I242+L242+O242)</f>
        <v>1234335</v>
      </c>
    </row>
    <row r="243" spans="1:18" ht="12.75">
      <c r="A243" s="186">
        <v>791100</v>
      </c>
      <c r="B243" s="30" t="s">
        <v>193</v>
      </c>
      <c r="C243" s="131"/>
      <c r="D243" s="131"/>
      <c r="E243" s="56">
        <v>3683</v>
      </c>
      <c r="F243" s="28"/>
      <c r="G243" s="106"/>
      <c r="H243" s="125"/>
      <c r="I243" s="56"/>
      <c r="J243" s="28"/>
      <c r="K243" s="106"/>
      <c r="L243" s="56"/>
      <c r="M243" s="28"/>
      <c r="N243" s="106"/>
      <c r="O243" s="56"/>
      <c r="P243" s="28"/>
      <c r="Q243" s="106" t="e">
        <f>SUM(P243/O243*100)</f>
        <v>#DIV/0!</v>
      </c>
      <c r="R243" s="139">
        <f>SUM(E243+H243+I243+L243+O243)</f>
        <v>3683</v>
      </c>
    </row>
    <row r="244" spans="1:18" ht="13.5" thickBot="1">
      <c r="A244" s="186">
        <v>813100</v>
      </c>
      <c r="B244" s="30" t="s">
        <v>120</v>
      </c>
      <c r="C244" s="131"/>
      <c r="D244" s="131"/>
      <c r="E244" s="56"/>
      <c r="F244" s="28"/>
      <c r="G244" s="5"/>
      <c r="H244" s="106"/>
      <c r="I244" s="56"/>
      <c r="J244" s="28"/>
      <c r="K244" s="5"/>
      <c r="L244" s="5"/>
      <c r="M244" s="5"/>
      <c r="N244" s="106"/>
      <c r="O244" s="56"/>
      <c r="P244" s="28"/>
      <c r="Q244" s="106"/>
      <c r="R244" s="139">
        <f>SUM(E244+H244+I244+L244+O244)</f>
        <v>0</v>
      </c>
    </row>
    <row r="245" spans="1:18" ht="13.5" hidden="1" thickBot="1">
      <c r="A245" s="64">
        <v>321311</v>
      </c>
      <c r="B245" s="61" t="s">
        <v>171</v>
      </c>
      <c r="C245" s="131"/>
      <c r="D245" s="131"/>
      <c r="E245" s="51"/>
      <c r="F245" s="43"/>
      <c r="G245" s="49"/>
      <c r="H245" s="81"/>
      <c r="I245" s="51"/>
      <c r="J245" s="43"/>
      <c r="K245" s="49"/>
      <c r="L245" s="51"/>
      <c r="M245" s="43"/>
      <c r="N245" s="49"/>
      <c r="O245" s="51"/>
      <c r="P245" s="43"/>
      <c r="Q245" s="49" t="e">
        <f>SUM(P245/O245*100)</f>
        <v>#DIV/0!</v>
      </c>
      <c r="R245" s="127">
        <f>SUM(E245+H245+I245+L245+O245)</f>
        <v>0</v>
      </c>
    </row>
    <row r="246" spans="1:18" ht="13.5" thickBot="1">
      <c r="A246" s="13"/>
      <c r="B246" s="156" t="s">
        <v>15</v>
      </c>
      <c r="C246" s="131"/>
      <c r="D246" s="131"/>
      <c r="E246" s="48">
        <f>SUM(E236:E245)</f>
        <v>3683</v>
      </c>
      <c r="F246" s="32">
        <f>SUM(F237:F243)</f>
        <v>0</v>
      </c>
      <c r="G246" s="23">
        <f>SUM(F246/E246*100)</f>
        <v>0</v>
      </c>
      <c r="H246" s="48">
        <f>SUM(H236:H245)</f>
        <v>279</v>
      </c>
      <c r="I246" s="48">
        <f>SUM(I236:I245)</f>
        <v>1234426</v>
      </c>
      <c r="J246" s="32">
        <f>SUM(J237:J243)</f>
        <v>0</v>
      </c>
      <c r="K246" s="23">
        <f>SUM(J246/I246*100)</f>
        <v>0</v>
      </c>
      <c r="L246" s="48">
        <f>SUM(L236:L245)</f>
        <v>237</v>
      </c>
      <c r="M246" s="158"/>
      <c r="N246" s="158"/>
      <c r="O246" s="48">
        <f>SUM(O236:O245)</f>
        <v>61315</v>
      </c>
      <c r="P246" s="35">
        <f>SUM(P237:P245)</f>
        <v>0</v>
      </c>
      <c r="Q246" s="23">
        <f>SUM(P246/O246*100)</f>
        <v>0</v>
      </c>
      <c r="R246" s="48">
        <f>SUM(R236+R237+R238+R239+R240+R241+R242+R243+R244+R245)</f>
        <v>1299940</v>
      </c>
    </row>
    <row r="247" spans="1:18" ht="12.75">
      <c r="A247" s="8"/>
      <c r="B247" s="8"/>
      <c r="C247" s="131"/>
      <c r="D247" s="131"/>
      <c r="E247" s="239"/>
      <c r="F247" s="240"/>
      <c r="G247" s="239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240"/>
    </row>
    <row r="248" spans="1:18" ht="12.75">
      <c r="A248" s="8"/>
      <c r="B248" s="8"/>
      <c r="C248" s="131"/>
      <c r="D248" s="131"/>
      <c r="E248" s="239"/>
      <c r="F248" s="240"/>
      <c r="G248" s="240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240"/>
    </row>
    <row r="249" spans="1:18" ht="13.5" thickBot="1">
      <c r="A249" s="8"/>
      <c r="B249" s="185" t="s">
        <v>172</v>
      </c>
      <c r="C249" s="131"/>
      <c r="D249" s="131"/>
      <c r="E249" s="240"/>
      <c r="F249" s="240"/>
      <c r="G249" s="240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 t="s">
        <v>191</v>
      </c>
    </row>
    <row r="250" spans="1:18" ht="34.5" thickBot="1">
      <c r="A250" s="71" t="s">
        <v>8</v>
      </c>
      <c r="B250" s="75" t="s">
        <v>2</v>
      </c>
      <c r="C250" s="131"/>
      <c r="D250" s="131"/>
      <c r="E250" s="73" t="s">
        <v>48</v>
      </c>
      <c r="F250" s="74" t="s">
        <v>13</v>
      </c>
      <c r="G250" s="76" t="s">
        <v>14</v>
      </c>
      <c r="H250" s="77" t="s">
        <v>47</v>
      </c>
      <c r="I250" s="73" t="s">
        <v>17</v>
      </c>
      <c r="J250" s="74" t="s">
        <v>13</v>
      </c>
      <c r="K250" s="72" t="s">
        <v>14</v>
      </c>
      <c r="L250" s="73" t="s">
        <v>40</v>
      </c>
      <c r="M250" s="74" t="s">
        <v>13</v>
      </c>
      <c r="N250" s="72" t="s">
        <v>14</v>
      </c>
      <c r="O250" s="73" t="s">
        <v>194</v>
      </c>
      <c r="P250" s="74" t="s">
        <v>13</v>
      </c>
      <c r="Q250" s="72" t="s">
        <v>14</v>
      </c>
      <c r="R250" s="76" t="s">
        <v>4</v>
      </c>
    </row>
    <row r="251" spans="1:18" ht="12.75">
      <c r="A251" s="97">
        <v>411000</v>
      </c>
      <c r="B251" s="98" t="s">
        <v>173</v>
      </c>
      <c r="C251" s="131"/>
      <c r="D251" s="131"/>
      <c r="E251" s="50"/>
      <c r="F251" s="99"/>
      <c r="G251" s="148"/>
      <c r="H251" s="129"/>
      <c r="I251" s="50">
        <v>226839</v>
      </c>
      <c r="J251" s="99"/>
      <c r="K251" s="148"/>
      <c r="L251" s="148"/>
      <c r="M251" s="148"/>
      <c r="N251" s="129"/>
      <c r="O251" s="50">
        <v>13344</v>
      </c>
      <c r="P251" s="99">
        <v>0</v>
      </c>
      <c r="Q251" s="148">
        <v>0</v>
      </c>
      <c r="R251" s="222">
        <f>SUM(I251+O251)</f>
        <v>240183</v>
      </c>
    </row>
    <row r="252" spans="1:18" ht="12.75">
      <c r="A252" s="42">
        <v>412000</v>
      </c>
      <c r="B252" s="37" t="s">
        <v>185</v>
      </c>
      <c r="C252" s="131"/>
      <c r="D252" s="131"/>
      <c r="E252" s="57"/>
      <c r="F252" s="33"/>
      <c r="G252" s="193"/>
      <c r="H252" s="126"/>
      <c r="I252" s="57">
        <v>38041</v>
      </c>
      <c r="J252" s="33"/>
      <c r="K252" s="193"/>
      <c r="L252" s="193"/>
      <c r="M252" s="193"/>
      <c r="N252" s="126"/>
      <c r="O252" s="57">
        <v>2239</v>
      </c>
      <c r="P252" s="33"/>
      <c r="Q252" s="193"/>
      <c r="R252" s="84">
        <f>SUM(I252+O252)</f>
        <v>40280</v>
      </c>
    </row>
    <row r="253" spans="1:18" ht="12.75">
      <c r="A253" s="15">
        <v>413000</v>
      </c>
      <c r="B253" s="30" t="s">
        <v>174</v>
      </c>
      <c r="C253" s="131"/>
      <c r="D253" s="131"/>
      <c r="E253" s="56"/>
      <c r="F253" s="28"/>
      <c r="G253" s="5"/>
      <c r="H253" s="106"/>
      <c r="I253" s="56"/>
      <c r="J253" s="28"/>
      <c r="K253" s="5"/>
      <c r="L253" s="5"/>
      <c r="M253" s="5"/>
      <c r="N253" s="106"/>
      <c r="O253" s="56">
        <v>170</v>
      </c>
      <c r="P253" s="28"/>
      <c r="Q253" s="5"/>
      <c r="R253" s="84">
        <f>SUM(O253)</f>
        <v>170</v>
      </c>
    </row>
    <row r="254" spans="1:18" ht="12.75">
      <c r="A254" s="15">
        <v>414000</v>
      </c>
      <c r="B254" s="30" t="s">
        <v>175</v>
      </c>
      <c r="C254" s="131"/>
      <c r="D254" s="131"/>
      <c r="E254" s="56"/>
      <c r="F254" s="28"/>
      <c r="G254" s="5"/>
      <c r="H254" s="106">
        <v>279</v>
      </c>
      <c r="I254" s="56">
        <v>862</v>
      </c>
      <c r="J254" s="28"/>
      <c r="K254" s="5"/>
      <c r="L254" s="5"/>
      <c r="M254" s="5"/>
      <c r="N254" s="106"/>
      <c r="O254" s="56">
        <v>1000</v>
      </c>
      <c r="P254" s="28"/>
      <c r="Q254" s="5"/>
      <c r="R254" s="84">
        <f>SUM(H254:O254)</f>
        <v>2141</v>
      </c>
    </row>
    <row r="255" spans="1:18" ht="12.75">
      <c r="A255" s="15">
        <v>415120</v>
      </c>
      <c r="B255" s="39" t="s">
        <v>176</v>
      </c>
      <c r="C255" s="131"/>
      <c r="D255" s="131"/>
      <c r="E255" s="56"/>
      <c r="F255" s="28"/>
      <c r="G255" s="5"/>
      <c r="H255" s="106"/>
      <c r="I255" s="56">
        <v>9177</v>
      </c>
      <c r="J255" s="28"/>
      <c r="K255" s="5"/>
      <c r="L255" s="5"/>
      <c r="M255" s="5"/>
      <c r="N255" s="106"/>
      <c r="O255" s="56">
        <v>500</v>
      </c>
      <c r="P255" s="28"/>
      <c r="Q255" s="5">
        <v>0</v>
      </c>
      <c r="R255" s="84">
        <f>SUM(H255:O255)</f>
        <v>9677</v>
      </c>
    </row>
    <row r="256" spans="1:18" ht="13.5" thickBot="1">
      <c r="A256" s="190">
        <v>416100</v>
      </c>
      <c r="B256" s="62" t="s">
        <v>177</v>
      </c>
      <c r="C256" s="131"/>
      <c r="D256" s="131"/>
      <c r="E256" s="109"/>
      <c r="F256" s="29"/>
      <c r="G256" s="192"/>
      <c r="H256" s="112"/>
      <c r="I256" s="109">
        <v>2805</v>
      </c>
      <c r="J256" s="29"/>
      <c r="K256" s="192"/>
      <c r="L256" s="192"/>
      <c r="M256" s="192"/>
      <c r="N256" s="112"/>
      <c r="O256" s="109"/>
      <c r="P256" s="29"/>
      <c r="Q256" s="192"/>
      <c r="R256" s="84">
        <f>SUM(H256:O256)</f>
        <v>2805</v>
      </c>
    </row>
    <row r="257" spans="1:18" ht="13.5" thickBot="1">
      <c r="A257" s="89">
        <v>420000</v>
      </c>
      <c r="B257" s="96" t="s">
        <v>103</v>
      </c>
      <c r="C257" s="131"/>
      <c r="D257" s="131"/>
      <c r="E257" s="199">
        <f>SUM(E258:E263)</f>
        <v>3683</v>
      </c>
      <c r="F257" s="95"/>
      <c r="G257" s="196"/>
      <c r="H257" s="198"/>
      <c r="I257" s="199">
        <f>SUM(I258:I263)</f>
        <v>954948</v>
      </c>
      <c r="J257" s="53"/>
      <c r="K257" s="197"/>
      <c r="L257" s="199">
        <f>SUM(L258:L263)</f>
        <v>234</v>
      </c>
      <c r="M257" s="197"/>
      <c r="N257" s="200"/>
      <c r="O257" s="199">
        <f>SUM(O258:O263)</f>
        <v>30114</v>
      </c>
      <c r="P257" s="53"/>
      <c r="Q257" s="197"/>
      <c r="R257" s="123">
        <f>SUM(E257:O257)</f>
        <v>988979</v>
      </c>
    </row>
    <row r="258" spans="1:18" ht="12.75">
      <c r="A258" s="97">
        <v>421000</v>
      </c>
      <c r="B258" s="101" t="s">
        <v>51</v>
      </c>
      <c r="C258" s="131"/>
      <c r="D258" s="131"/>
      <c r="E258" s="50"/>
      <c r="F258" s="99"/>
      <c r="G258" s="148"/>
      <c r="H258" s="129"/>
      <c r="I258" s="50">
        <v>25738</v>
      </c>
      <c r="J258" s="99"/>
      <c r="K258" s="148"/>
      <c r="L258" s="148"/>
      <c r="M258" s="148"/>
      <c r="N258" s="129"/>
      <c r="O258" s="50">
        <v>955</v>
      </c>
      <c r="P258" s="99"/>
      <c r="Q258" s="148"/>
      <c r="R258" s="233">
        <f>SUM(I258:O258)</f>
        <v>26693</v>
      </c>
    </row>
    <row r="259" spans="1:18" ht="12.75">
      <c r="A259" s="15">
        <v>422000</v>
      </c>
      <c r="B259" s="39" t="s">
        <v>57</v>
      </c>
      <c r="C259" s="131"/>
      <c r="D259" s="131"/>
      <c r="E259" s="56"/>
      <c r="F259" s="28"/>
      <c r="G259" s="5"/>
      <c r="H259" s="106"/>
      <c r="I259" s="56"/>
      <c r="J259" s="28"/>
      <c r="K259" s="5"/>
      <c r="L259" s="5">
        <v>145</v>
      </c>
      <c r="M259" s="5"/>
      <c r="N259" s="106"/>
      <c r="O259" s="56">
        <v>210</v>
      </c>
      <c r="P259" s="28"/>
      <c r="Q259" s="5"/>
      <c r="R259" s="92">
        <f>SUM(I259:O259)</f>
        <v>355</v>
      </c>
    </row>
    <row r="260" spans="1:18" ht="12.75">
      <c r="A260" s="15">
        <v>423000</v>
      </c>
      <c r="B260" s="30" t="s">
        <v>58</v>
      </c>
      <c r="C260" s="131"/>
      <c r="D260" s="131"/>
      <c r="E260" s="56">
        <v>83</v>
      </c>
      <c r="F260" s="28"/>
      <c r="G260" s="5"/>
      <c r="H260" s="106"/>
      <c r="I260" s="56">
        <v>5166</v>
      </c>
      <c r="J260" s="28"/>
      <c r="K260" s="5"/>
      <c r="L260" s="5">
        <v>89</v>
      </c>
      <c r="M260" s="5"/>
      <c r="N260" s="106"/>
      <c r="O260" s="56">
        <v>20441</v>
      </c>
      <c r="P260" s="28"/>
      <c r="Q260" s="5"/>
      <c r="R260" s="84">
        <f>SUM(I260:O260)</f>
        <v>25696</v>
      </c>
    </row>
    <row r="261" spans="1:18" ht="12.75">
      <c r="A261" s="15">
        <v>424000</v>
      </c>
      <c r="B261" s="39" t="s">
        <v>68</v>
      </c>
      <c r="C261" s="131"/>
      <c r="D261" s="131"/>
      <c r="E261" s="56"/>
      <c r="F261" s="28"/>
      <c r="G261" s="5"/>
      <c r="H261" s="106"/>
      <c r="I261" s="56">
        <v>552</v>
      </c>
      <c r="J261" s="28"/>
      <c r="K261" s="5"/>
      <c r="L261" s="5"/>
      <c r="M261" s="5"/>
      <c r="N261" s="106"/>
      <c r="O261" s="56">
        <v>305</v>
      </c>
      <c r="P261" s="28"/>
      <c r="Q261" s="5"/>
      <c r="R261" s="84">
        <f>SUM(I261:O261)</f>
        <v>857</v>
      </c>
    </row>
    <row r="262" spans="1:18" ht="12.75">
      <c r="A262" s="15">
        <v>425000</v>
      </c>
      <c r="B262" s="39" t="s">
        <v>69</v>
      </c>
      <c r="C262" s="131"/>
      <c r="D262" s="131"/>
      <c r="E262" s="56">
        <v>3600</v>
      </c>
      <c r="F262" s="28"/>
      <c r="G262" s="5"/>
      <c r="H262" s="106"/>
      <c r="I262" s="56">
        <v>3374</v>
      </c>
      <c r="J262" s="28"/>
      <c r="K262" s="5"/>
      <c r="L262" s="5"/>
      <c r="M262" s="5"/>
      <c r="N262" s="106"/>
      <c r="O262" s="56">
        <v>3151</v>
      </c>
      <c r="P262" s="28"/>
      <c r="Q262" s="5"/>
      <c r="R262" s="84">
        <f>SUM(E262:O262)</f>
        <v>10125</v>
      </c>
    </row>
    <row r="263" spans="1:18" ht="13.5" thickBot="1">
      <c r="A263" s="16">
        <v>426000</v>
      </c>
      <c r="B263" s="41" t="s">
        <v>76</v>
      </c>
      <c r="C263" s="131"/>
      <c r="D263" s="131"/>
      <c r="E263" s="60"/>
      <c r="F263" s="25"/>
      <c r="G263" s="10"/>
      <c r="H263" s="27"/>
      <c r="I263" s="60">
        <v>920118</v>
      </c>
      <c r="J263" s="25"/>
      <c r="K263" s="10"/>
      <c r="L263" s="10"/>
      <c r="M263" s="10"/>
      <c r="N263" s="27"/>
      <c r="O263" s="60">
        <v>5052</v>
      </c>
      <c r="P263" s="25"/>
      <c r="Q263" s="10"/>
      <c r="R263" s="85">
        <f>SUM(I263:O263)</f>
        <v>925170</v>
      </c>
    </row>
    <row r="264" spans="1:18" ht="12.75">
      <c r="A264" s="97">
        <v>430000</v>
      </c>
      <c r="B264" s="101" t="s">
        <v>186</v>
      </c>
      <c r="C264" s="131"/>
      <c r="D264" s="131"/>
      <c r="E264" s="50"/>
      <c r="F264" s="99"/>
      <c r="G264" s="148"/>
      <c r="H264" s="129"/>
      <c r="I264" s="50"/>
      <c r="J264" s="99"/>
      <c r="K264" s="148"/>
      <c r="L264" s="148"/>
      <c r="M264" s="148"/>
      <c r="N264" s="129"/>
      <c r="O264" s="50">
        <v>625</v>
      </c>
      <c r="P264" s="99"/>
      <c r="Q264" s="148"/>
      <c r="R264" s="233">
        <f>SUM(E264:O264)</f>
        <v>625</v>
      </c>
    </row>
    <row r="265" spans="1:18" ht="12.75">
      <c r="A265" s="42">
        <v>444000</v>
      </c>
      <c r="B265" s="20" t="s">
        <v>197</v>
      </c>
      <c r="C265" s="131"/>
      <c r="D265" s="131"/>
      <c r="E265" s="57"/>
      <c r="F265" s="33"/>
      <c r="G265" s="193"/>
      <c r="H265" s="126"/>
      <c r="I265" s="57"/>
      <c r="J265" s="33"/>
      <c r="K265" s="193"/>
      <c r="L265" s="193"/>
      <c r="M265" s="193"/>
      <c r="N265" s="126"/>
      <c r="O265" s="57">
        <v>10</v>
      </c>
      <c r="P265" s="33"/>
      <c r="Q265" s="193"/>
      <c r="R265" s="92">
        <f>SUM(E265:O265)</f>
        <v>10</v>
      </c>
    </row>
    <row r="266" spans="1:18" ht="12.75">
      <c r="A266" s="42">
        <v>465000</v>
      </c>
      <c r="B266" s="20" t="s">
        <v>178</v>
      </c>
      <c r="C266" s="131"/>
      <c r="D266" s="131"/>
      <c r="E266" s="57"/>
      <c r="F266" s="33"/>
      <c r="G266" s="193"/>
      <c r="H266" s="126"/>
      <c r="I266" s="57">
        <v>1722</v>
      </c>
      <c r="J266" s="33"/>
      <c r="K266" s="193"/>
      <c r="L266" s="193"/>
      <c r="M266" s="193"/>
      <c r="N266" s="126"/>
      <c r="O266" s="57">
        <v>450</v>
      </c>
      <c r="P266" s="33"/>
      <c r="Q266" s="193"/>
      <c r="R266" s="92">
        <f>SUM(I266+O266)</f>
        <v>2172</v>
      </c>
    </row>
    <row r="267" spans="1:18" ht="12.75">
      <c r="A267" s="15">
        <v>482000</v>
      </c>
      <c r="B267" s="39" t="s">
        <v>180</v>
      </c>
      <c r="C267" s="131"/>
      <c r="D267" s="131"/>
      <c r="E267" s="56"/>
      <c r="F267" s="28"/>
      <c r="G267" s="5"/>
      <c r="H267" s="106"/>
      <c r="I267" s="56">
        <v>32</v>
      </c>
      <c r="J267" s="28"/>
      <c r="K267" s="5"/>
      <c r="L267" s="5">
        <v>3</v>
      </c>
      <c r="M267" s="5"/>
      <c r="N267" s="106"/>
      <c r="O267" s="56">
        <v>70</v>
      </c>
      <c r="P267" s="28"/>
      <c r="Q267" s="5">
        <v>0</v>
      </c>
      <c r="R267" s="92">
        <f>SUM(I267+O267)</f>
        <v>102</v>
      </c>
    </row>
    <row r="268" spans="1:18" ht="13.5" thickBot="1">
      <c r="A268" s="16">
        <v>500000</v>
      </c>
      <c r="B268" s="41" t="s">
        <v>179</v>
      </c>
      <c r="C268" s="131"/>
      <c r="D268" s="131"/>
      <c r="E268" s="60"/>
      <c r="F268" s="25"/>
      <c r="G268" s="10"/>
      <c r="H268" s="27"/>
      <c r="I268" s="60"/>
      <c r="J268" s="25"/>
      <c r="K268" s="10"/>
      <c r="L268" s="10"/>
      <c r="M268" s="10"/>
      <c r="N268" s="27"/>
      <c r="O268" s="60">
        <v>12829</v>
      </c>
      <c r="P268" s="25">
        <v>0</v>
      </c>
      <c r="Q268" s="10">
        <v>0</v>
      </c>
      <c r="R268" s="85">
        <f>SUM(E268+O268)</f>
        <v>12829</v>
      </c>
    </row>
    <row r="269" spans="1:18" ht="13.5" thickBot="1">
      <c r="A269" s="13"/>
      <c r="B269" s="31" t="s">
        <v>181</v>
      </c>
      <c r="C269" s="131"/>
      <c r="D269" s="131"/>
      <c r="E269" s="55">
        <f>SUM(E251+E252+E253+E254+E255+E256+E257+E264+E266+E267+E268)</f>
        <v>3683</v>
      </c>
      <c r="F269" s="32" t="e">
        <v>#REF!</v>
      </c>
      <c r="G269" s="6" t="e">
        <v>#REF!</v>
      </c>
      <c r="H269" s="12">
        <f>SUM(H251:H268)</f>
        <v>279</v>
      </c>
      <c r="I269" s="48">
        <f>SUM(I251+I252+I253+I254+I255+I256+I257+I266+I267)</f>
        <v>1234426</v>
      </c>
      <c r="J269" s="32" t="e">
        <v>#REF!</v>
      </c>
      <c r="K269" s="6" t="e">
        <v>#REF!</v>
      </c>
      <c r="L269" s="48">
        <f>SUM(L251+L253+L254+L255+L256+L257+L266+L267)</f>
        <v>237</v>
      </c>
      <c r="M269" s="6"/>
      <c r="N269" s="12"/>
      <c r="O269" s="48">
        <f>SUM(O251+O252+O253+O254+O255+O256+O257+O264+O265+O266+O267+O268)</f>
        <v>61351</v>
      </c>
      <c r="P269" s="32" t="e">
        <v>#REF!</v>
      </c>
      <c r="Q269" s="6" t="e">
        <v>#REF!</v>
      </c>
      <c r="R269" s="55">
        <f>SUM(R251+R252+R253+R254+R255+R256+R257+R264+R265+R266+R267+R268)</f>
        <v>1299973</v>
      </c>
    </row>
    <row r="270" spans="1:18" ht="12.75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</row>
    <row r="271" spans="1:18" ht="13.5" thickBot="1">
      <c r="A271" s="131"/>
      <c r="B271" s="240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</row>
    <row r="272" spans="1:18" ht="34.5" thickBot="1">
      <c r="A272" s="160" t="s">
        <v>8</v>
      </c>
      <c r="B272" s="161" t="s">
        <v>2</v>
      </c>
      <c r="C272" s="131"/>
      <c r="D272" s="131"/>
      <c r="E272" s="73" t="s">
        <v>48</v>
      </c>
      <c r="F272" s="74" t="s">
        <v>13</v>
      </c>
      <c r="G272" s="76" t="s">
        <v>14</v>
      </c>
      <c r="H272" s="77" t="s">
        <v>47</v>
      </c>
      <c r="I272" s="73" t="s">
        <v>17</v>
      </c>
      <c r="J272" s="74" t="s">
        <v>13</v>
      </c>
      <c r="K272" s="72" t="s">
        <v>14</v>
      </c>
      <c r="L272" s="162" t="s">
        <v>40</v>
      </c>
      <c r="M272" s="75" t="s">
        <v>13</v>
      </c>
      <c r="N272" s="72" t="s">
        <v>14</v>
      </c>
      <c r="O272" s="73" t="s">
        <v>194</v>
      </c>
      <c r="P272" s="74" t="s">
        <v>13</v>
      </c>
      <c r="Q272" s="72" t="s">
        <v>14</v>
      </c>
      <c r="R272" s="163" t="s">
        <v>4</v>
      </c>
    </row>
    <row r="273" spans="1:18" ht="12.75">
      <c r="A273" s="164"/>
      <c r="B273" s="165" t="s">
        <v>90</v>
      </c>
      <c r="C273" s="131"/>
      <c r="D273" s="131"/>
      <c r="E273" s="50">
        <f>SUM(E246)</f>
        <v>3683</v>
      </c>
      <c r="F273" s="99"/>
      <c r="G273" s="102">
        <f>SUM(F273/E273*100)</f>
        <v>0</v>
      </c>
      <c r="H273" s="130">
        <f>SUM(H246)</f>
        <v>279</v>
      </c>
      <c r="I273" s="50">
        <f>SUM(I246)</f>
        <v>1234426</v>
      </c>
      <c r="J273" s="99"/>
      <c r="K273" s="129"/>
      <c r="L273" s="50">
        <f>SUM(L246)</f>
        <v>237</v>
      </c>
      <c r="M273" s="148"/>
      <c r="N273" s="166"/>
      <c r="O273" s="50">
        <f>SUM(O269)</f>
        <v>61351</v>
      </c>
      <c r="P273" s="166"/>
      <c r="Q273" s="129"/>
      <c r="R273" s="121">
        <f>SUM(E273:O273)</f>
        <v>1299976</v>
      </c>
    </row>
    <row r="274" spans="1:18" ht="13.5" thickBot="1">
      <c r="A274" s="167"/>
      <c r="B274" s="168" t="s">
        <v>91</v>
      </c>
      <c r="C274" s="131"/>
      <c r="D274" s="131"/>
      <c r="E274" s="60">
        <f>SUM(E269)</f>
        <v>3683</v>
      </c>
      <c r="F274" s="25"/>
      <c r="G274" s="10">
        <f>SUM(F274/E274*100)</f>
        <v>0</v>
      </c>
      <c r="H274" s="27">
        <f>SUM(H269)</f>
        <v>279</v>
      </c>
      <c r="I274" s="60">
        <f>SUM(I269)</f>
        <v>1234426</v>
      </c>
      <c r="J274" s="25"/>
      <c r="K274" s="10">
        <f>SUM(J274/I274*100)</f>
        <v>0</v>
      </c>
      <c r="L274" s="10">
        <f>SUM(L269)</f>
        <v>237</v>
      </c>
      <c r="M274" s="10"/>
      <c r="N274" s="27"/>
      <c r="O274" s="60">
        <f>SUM(O269)</f>
        <v>61351</v>
      </c>
      <c r="P274" s="25"/>
      <c r="Q274" s="10">
        <f>SUM(P274/O274*100)</f>
        <v>0</v>
      </c>
      <c r="R274" s="143">
        <f>SUM(E274:O274)</f>
        <v>1299976</v>
      </c>
    </row>
    <row r="275" spans="1:18" ht="13.5" thickBot="1">
      <c r="A275" s="169"/>
      <c r="B275" s="170" t="s">
        <v>92</v>
      </c>
      <c r="C275" s="131"/>
      <c r="D275" s="131"/>
      <c r="E275" s="171">
        <f>SUM(E273-E274)</f>
        <v>0</v>
      </c>
      <c r="F275" s="172">
        <f>SUM(F273-F274)</f>
        <v>0</v>
      </c>
      <c r="G275" s="173"/>
      <c r="H275" s="174">
        <f>SUM(H273-H274)</f>
        <v>0</v>
      </c>
      <c r="I275" s="171">
        <f>SUM(I273-I274)</f>
        <v>0</v>
      </c>
      <c r="J275" s="172">
        <f>SUM(J273-J274)</f>
        <v>0</v>
      </c>
      <c r="K275" s="173" t="e">
        <f>SUM(J275/I275*100)</f>
        <v>#DIV/0!</v>
      </c>
      <c r="L275" s="174">
        <f>SUM(L273-L274)</f>
        <v>0</v>
      </c>
      <c r="M275" s="175"/>
      <c r="N275" s="175"/>
      <c r="O275" s="171">
        <f>SUM(O273-O274)</f>
        <v>0</v>
      </c>
      <c r="P275" s="175">
        <f>SUM(P273-P274)</f>
        <v>0</v>
      </c>
      <c r="Q275" s="176" t="e">
        <f>SUM(P275/O275*100)</f>
        <v>#DIV/0!</v>
      </c>
      <c r="R275" s="171">
        <f>SUM(R273-R274)</f>
        <v>0</v>
      </c>
    </row>
    <row r="276" spans="1:15" ht="12.75">
      <c r="A276" s="131"/>
      <c r="B276" s="240"/>
      <c r="O276" s="235"/>
    </row>
    <row r="277" spans="1:15" ht="12.75">
      <c r="A277" s="131"/>
      <c r="B277" s="240"/>
      <c r="O277" s="235"/>
    </row>
    <row r="278" spans="1:18" ht="12.75">
      <c r="A278" s="131"/>
      <c r="B278" s="240"/>
      <c r="H278" s="365" t="s">
        <v>183</v>
      </c>
      <c r="I278" s="365"/>
      <c r="J278" s="365"/>
      <c r="K278" s="365"/>
      <c r="L278" s="365"/>
      <c r="M278" s="365"/>
      <c r="N278" s="365"/>
      <c r="O278" s="365"/>
      <c r="P278" s="365"/>
      <c r="Q278" s="365"/>
      <c r="R278" s="365"/>
    </row>
    <row r="279" spans="1:3" ht="12.75">
      <c r="A279" s="131"/>
      <c r="B279" s="240"/>
      <c r="C279" s="236"/>
    </row>
    <row r="281" ht="12.75">
      <c r="R281" s="131"/>
    </row>
    <row r="283" ht="12.75">
      <c r="B283" s="131"/>
    </row>
    <row r="284" spans="2:9" ht="12.75">
      <c r="B284" s="131"/>
      <c r="E284" s="282"/>
      <c r="I284" s="282"/>
    </row>
    <row r="285" spans="2:9" ht="12.75">
      <c r="B285" s="131"/>
      <c r="E285" s="282"/>
      <c r="I285" s="282"/>
    </row>
    <row r="286" spans="2:9" ht="12.75">
      <c r="B286" s="131"/>
      <c r="E286" s="282"/>
      <c r="I286" s="282"/>
    </row>
    <row r="287" spans="2:9" ht="12.75">
      <c r="B287" s="131"/>
      <c r="E287" s="282"/>
      <c r="I287" s="282"/>
    </row>
    <row r="288" spans="2:9" ht="12.75">
      <c r="B288" s="131"/>
      <c r="E288" s="282"/>
      <c r="I288" s="282"/>
    </row>
    <row r="289" spans="5:18" ht="12.75">
      <c r="E289" s="282"/>
      <c r="I289" s="282"/>
      <c r="R289" s="253"/>
    </row>
    <row r="291" ht="12.75">
      <c r="R291" s="285"/>
    </row>
    <row r="292" ht="12.75">
      <c r="R292" s="253"/>
    </row>
    <row r="293" ht="12.75">
      <c r="R293" s="253"/>
    </row>
    <row r="294" spans="9:18" ht="12.75">
      <c r="I294" s="363"/>
      <c r="J294" s="363"/>
      <c r="K294" s="363"/>
      <c r="L294" s="363"/>
      <c r="M294" s="363"/>
      <c r="N294" s="363"/>
      <c r="O294" s="363"/>
      <c r="R294" s="284"/>
    </row>
    <row r="295" ht="12.75">
      <c r="R295" s="253"/>
    </row>
    <row r="296" spans="9:18" ht="12.75">
      <c r="I296" s="3"/>
      <c r="J296" s="3"/>
      <c r="K296" s="3"/>
      <c r="L296" s="3"/>
      <c r="M296" s="3"/>
      <c r="N296" s="3"/>
      <c r="O296" s="3"/>
      <c r="P296" s="3"/>
      <c r="Q296" s="3"/>
      <c r="R296" s="359"/>
    </row>
    <row r="297" spans="9:18" ht="12.75">
      <c r="I297" s="3"/>
      <c r="J297" s="3"/>
      <c r="K297" s="3"/>
      <c r="L297" s="3"/>
      <c r="M297" s="3"/>
      <c r="N297" s="3"/>
      <c r="O297" s="3"/>
      <c r="P297" s="3"/>
      <c r="Q297" s="3"/>
      <c r="R297" s="360"/>
    </row>
    <row r="298" spans="9:18" ht="12.75">
      <c r="I298" s="3"/>
      <c r="J298" s="3"/>
      <c r="K298" s="3"/>
      <c r="L298" s="3"/>
      <c r="M298" s="3"/>
      <c r="N298" s="3"/>
      <c r="O298" s="240"/>
      <c r="P298" s="3"/>
      <c r="Q298" s="3"/>
      <c r="R298" s="360"/>
    </row>
    <row r="299" spans="1:18" ht="12.75">
      <c r="A299" s="184"/>
      <c r="B299" s="184"/>
      <c r="I299" s="366"/>
      <c r="J299" s="366"/>
      <c r="K299" s="366"/>
      <c r="L299" s="366"/>
      <c r="M299" s="366"/>
      <c r="N299" s="366"/>
      <c r="O299" s="366"/>
      <c r="P299" s="3"/>
      <c r="Q299" s="3"/>
      <c r="R299" s="359"/>
    </row>
    <row r="300" spans="1:18" ht="12.75">
      <c r="A300" s="184"/>
      <c r="B300" s="184"/>
      <c r="R300" s="253"/>
    </row>
    <row r="301" spans="1:18" ht="12.75">
      <c r="A301" s="184"/>
      <c r="B301" s="184"/>
      <c r="R301" s="284"/>
    </row>
    <row r="302" spans="1:18" ht="12.75">
      <c r="A302" s="184"/>
      <c r="B302" s="184"/>
      <c r="R302" s="253"/>
    </row>
    <row r="303" spans="15:18" ht="12.75">
      <c r="O303" s="131"/>
      <c r="R303" s="253"/>
    </row>
    <row r="304" spans="9:18" ht="12.75">
      <c r="I304" s="363"/>
      <c r="J304" s="363"/>
      <c r="K304" s="363"/>
      <c r="L304" s="363"/>
      <c r="M304" s="363"/>
      <c r="N304" s="363"/>
      <c r="O304" s="363"/>
      <c r="R304" s="284"/>
    </row>
    <row r="305" ht="12.75">
      <c r="R305" s="253"/>
    </row>
    <row r="306" ht="12.75">
      <c r="R306" s="284"/>
    </row>
    <row r="307" ht="12.75">
      <c r="R307" s="253"/>
    </row>
    <row r="308" ht="12.75">
      <c r="R308" s="253"/>
    </row>
    <row r="309" spans="9:18" ht="12.75">
      <c r="I309" s="363"/>
      <c r="J309" s="363"/>
      <c r="K309" s="363"/>
      <c r="L309" s="363"/>
      <c r="M309" s="363"/>
      <c r="N309" s="363"/>
      <c r="O309" s="363"/>
      <c r="R309" s="284"/>
    </row>
    <row r="311" ht="12.75">
      <c r="R311" s="284"/>
    </row>
    <row r="312" spans="12:18" ht="12.75">
      <c r="L312" s="362"/>
      <c r="M312" s="362"/>
      <c r="N312" s="362"/>
      <c r="O312" s="362"/>
      <c r="R312" s="253"/>
    </row>
    <row r="313" ht="12.75">
      <c r="R313" s="253"/>
    </row>
    <row r="314" spans="9:18" ht="12.75">
      <c r="I314" s="363"/>
      <c r="J314" s="363"/>
      <c r="K314" s="363"/>
      <c r="L314" s="363"/>
      <c r="M314" s="363"/>
      <c r="N314" s="363"/>
      <c r="O314" s="363"/>
      <c r="R314" s="284"/>
    </row>
    <row r="316" ht="12.75">
      <c r="R316" s="284"/>
    </row>
    <row r="317" ht="12.75">
      <c r="R317" s="253"/>
    </row>
    <row r="318" ht="12.75">
      <c r="R318" s="253"/>
    </row>
    <row r="319" spans="9:18" ht="12.75">
      <c r="I319" s="363"/>
      <c r="J319" s="363"/>
      <c r="K319" s="363"/>
      <c r="L319" s="363"/>
      <c r="M319" s="363"/>
      <c r="N319" s="363"/>
      <c r="O319" s="363"/>
      <c r="R319" s="284"/>
    </row>
  </sheetData>
  <sheetProtection/>
  <mergeCells count="9">
    <mergeCell ref="L312:O312"/>
    <mergeCell ref="I314:O314"/>
    <mergeCell ref="I319:O319"/>
    <mergeCell ref="A16:B16"/>
    <mergeCell ref="H278:R278"/>
    <mergeCell ref="I294:O294"/>
    <mergeCell ref="I299:O299"/>
    <mergeCell ref="I304:O304"/>
    <mergeCell ref="I309:O309"/>
  </mergeCells>
  <printOptions horizontalCentered="1"/>
  <pageMargins left="0.35433070866141736" right="0.15748031496062992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Ljilja</cp:lastModifiedBy>
  <cp:lastPrinted>2019-07-09T06:40:13Z</cp:lastPrinted>
  <dcterms:created xsi:type="dcterms:W3CDTF">2005-03-21T11:27:58Z</dcterms:created>
  <dcterms:modified xsi:type="dcterms:W3CDTF">2019-08-09T07:51:00Z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